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7a53d786d0f7d82d/_ITT Büro NEU/DGfT/Registratur/"/>
    </mc:Choice>
  </mc:AlternateContent>
  <xr:revisionPtr revIDLastSave="204" documentId="11_B1E09A60AC32828DE1A16AA7F6F9B137D20899F9" xr6:coauthVersionLast="47" xr6:coauthVersionMax="47" xr10:uidLastSave="{310E7249-3391-435C-A399-D63148B91A57}"/>
  <bookViews>
    <workbookView xWindow="6410" yWindow="3490" windowWidth="28920" windowHeight="16360" firstSheet="1" activeTab="1" xr2:uid="{00000000-000D-0000-FFFF-FFFF00000000}"/>
  </bookViews>
  <sheets>
    <sheet name="Antragsdaten" sheetId="1" r:id="rId1"/>
    <sheet name="Erst-Registratur" sheetId="2" r:id="rId2"/>
    <sheet name="1 - Mit berufl.Praxis" sheetId="3" r:id="rId3"/>
    <sheet name="2 - Ohne berufl.Praxis" sheetId="4" r:id="rId4"/>
    <sheet name="3 - fortlauf.Re-Zertifizierun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JroI95iafUPo3ju4bTcQAUlsiRA=="/>
    </ext>
  </extLst>
</workbook>
</file>

<file path=xl/calcChain.xml><?xml version="1.0" encoding="utf-8"?>
<calcChain xmlns="http://schemas.openxmlformats.org/spreadsheetml/2006/main">
  <c r="E82" i="5" l="1"/>
  <c r="E85" i="3"/>
  <c r="E82" i="4"/>
  <c r="E84" i="3"/>
  <c r="F83" i="3" s="1"/>
  <c r="D95" i="4"/>
  <c r="D93" i="4"/>
  <c r="D91" i="4"/>
  <c r="E91" i="4" s="1"/>
  <c r="F90" i="4" s="1"/>
  <c r="D91" i="5"/>
  <c r="D93" i="5"/>
  <c r="D95" i="5"/>
  <c r="D81" i="5"/>
  <c r="E95" i="5"/>
  <c r="F94" i="5" s="1"/>
  <c r="E93" i="5"/>
  <c r="F92" i="5" s="1"/>
  <c r="E91" i="5"/>
  <c r="E89" i="5"/>
  <c r="F88" i="5" s="1"/>
  <c r="E87" i="5"/>
  <c r="F86" i="5"/>
  <c r="E79" i="5"/>
  <c r="E78" i="5"/>
  <c r="F77" i="5"/>
  <c r="E81" i="5"/>
  <c r="F80" i="5" s="1"/>
  <c r="E76" i="5"/>
  <c r="E75" i="5"/>
  <c r="F74" i="5" s="1"/>
  <c r="E73" i="5"/>
  <c r="E72" i="5"/>
  <c r="E71" i="5"/>
  <c r="F70" i="5"/>
  <c r="E69" i="5"/>
  <c r="E68" i="5"/>
  <c r="E67" i="5"/>
  <c r="E61" i="5"/>
  <c r="E60" i="5"/>
  <c r="E59" i="5"/>
  <c r="E58" i="5"/>
  <c r="E57" i="5"/>
  <c r="E56" i="5"/>
  <c r="E53" i="5"/>
  <c r="E52" i="5"/>
  <c r="E51" i="5"/>
  <c r="E50" i="5"/>
  <c r="E49" i="5"/>
  <c r="E48" i="5"/>
  <c r="E54" i="5" s="1"/>
  <c r="F54" i="5" s="1"/>
  <c r="E42" i="5"/>
  <c r="E41" i="5"/>
  <c r="E40" i="5"/>
  <c r="E39" i="5"/>
  <c r="E38" i="5"/>
  <c r="E37" i="5"/>
  <c r="I34" i="5"/>
  <c r="E34" i="5"/>
  <c r="E33" i="5"/>
  <c r="E32" i="5"/>
  <c r="E31" i="5"/>
  <c r="E30" i="5"/>
  <c r="E29" i="5"/>
  <c r="C24" i="5"/>
  <c r="C25" i="5" s="1"/>
  <c r="J15" i="5"/>
  <c r="I15" i="5"/>
  <c r="E95" i="4"/>
  <c r="E93" i="4"/>
  <c r="F92" i="4" s="1"/>
  <c r="E89" i="4"/>
  <c r="F88" i="4" s="1"/>
  <c r="E87" i="4"/>
  <c r="F86" i="4" s="1"/>
  <c r="E79" i="4"/>
  <c r="E78" i="4"/>
  <c r="E81" i="4"/>
  <c r="F80" i="4"/>
  <c r="E76" i="4"/>
  <c r="E75" i="4"/>
  <c r="F74" i="4" s="1"/>
  <c r="E73" i="4"/>
  <c r="E72" i="4"/>
  <c r="E71" i="4"/>
  <c r="F70" i="4" s="1"/>
  <c r="E69" i="4"/>
  <c r="E68" i="4"/>
  <c r="E67" i="4"/>
  <c r="E61" i="4"/>
  <c r="E60" i="4"/>
  <c r="E59" i="4"/>
  <c r="E58" i="4"/>
  <c r="E57" i="4"/>
  <c r="E56" i="4"/>
  <c r="E53" i="4"/>
  <c r="E52" i="4"/>
  <c r="E51" i="4"/>
  <c r="E50" i="4"/>
  <c r="E49" i="4"/>
  <c r="E48" i="4"/>
  <c r="E42" i="4"/>
  <c r="E41" i="4"/>
  <c r="E40" i="4"/>
  <c r="E39" i="4"/>
  <c r="E38" i="4"/>
  <c r="E37" i="4"/>
  <c r="I36" i="4"/>
  <c r="E34" i="4"/>
  <c r="E33" i="4"/>
  <c r="E32" i="4"/>
  <c r="E31" i="4"/>
  <c r="E30" i="4"/>
  <c r="E29" i="4"/>
  <c r="C24" i="4"/>
  <c r="C25" i="4" s="1"/>
  <c r="I15" i="4"/>
  <c r="J15" i="4" s="1"/>
  <c r="E98" i="3"/>
  <c r="F97" i="3" s="1"/>
  <c r="E96" i="3"/>
  <c r="F95" i="3"/>
  <c r="E94" i="3"/>
  <c r="F93" i="3" s="1"/>
  <c r="E92" i="3"/>
  <c r="F91" i="3"/>
  <c r="E90" i="3"/>
  <c r="F89" i="3"/>
  <c r="E82" i="3"/>
  <c r="F80" i="3" s="1"/>
  <c r="E81" i="3"/>
  <c r="E79" i="3"/>
  <c r="E78" i="3"/>
  <c r="E76" i="3"/>
  <c r="E75" i="3"/>
  <c r="F74" i="3"/>
  <c r="E73" i="3"/>
  <c r="E72" i="3"/>
  <c r="E71" i="3"/>
  <c r="E69" i="3"/>
  <c r="E68" i="3"/>
  <c r="E67" i="3"/>
  <c r="E61" i="3"/>
  <c r="E60" i="3"/>
  <c r="E59" i="3"/>
  <c r="E58" i="3"/>
  <c r="E57" i="3"/>
  <c r="E56" i="3"/>
  <c r="E53" i="3"/>
  <c r="E52" i="3"/>
  <c r="E51" i="3"/>
  <c r="E50" i="3"/>
  <c r="E49" i="3"/>
  <c r="E48" i="3"/>
  <c r="E42" i="3"/>
  <c r="E41" i="3"/>
  <c r="E40" i="3"/>
  <c r="E39" i="3"/>
  <c r="E38" i="3"/>
  <c r="E37" i="3"/>
  <c r="I34" i="3"/>
  <c r="E34" i="3"/>
  <c r="E33" i="3"/>
  <c r="E32" i="3"/>
  <c r="E31" i="3"/>
  <c r="E30" i="3"/>
  <c r="E29" i="3"/>
  <c r="C24" i="3"/>
  <c r="C25" i="3" s="1"/>
  <c r="I15" i="3"/>
  <c r="J15" i="3" s="1"/>
  <c r="F50" i="2"/>
  <c r="F49" i="2"/>
  <c r="F48" i="2"/>
  <c r="F47" i="2"/>
  <c r="F46" i="2"/>
  <c r="F45" i="2"/>
  <c r="F52" i="2" s="1"/>
  <c r="G52" i="2" s="1"/>
  <c r="F42" i="2"/>
  <c r="F54" i="2" s="1"/>
  <c r="J40" i="2"/>
  <c r="F40" i="2"/>
  <c r="F39" i="2"/>
  <c r="F38" i="2"/>
  <c r="F37" i="2"/>
  <c r="F36" i="2"/>
  <c r="F35" i="2"/>
  <c r="D32" i="2"/>
  <c r="E32" i="2" s="1"/>
  <c r="J23" i="2"/>
  <c r="K23" i="2" s="1"/>
  <c r="E35" i="3" l="1"/>
  <c r="F35" i="3" s="1"/>
  <c r="E43" i="3"/>
  <c r="F43" i="3" s="1"/>
  <c r="F66" i="3"/>
  <c r="F77" i="3"/>
  <c r="E62" i="3"/>
  <c r="F62" i="3" s="1"/>
  <c r="E54" i="3"/>
  <c r="E99" i="3"/>
  <c r="F99" i="3" s="1"/>
  <c r="E54" i="4"/>
  <c r="F77" i="4"/>
  <c r="E83" i="4"/>
  <c r="E43" i="4"/>
  <c r="F43" i="4" s="1"/>
  <c r="E62" i="4"/>
  <c r="E63" i="4" s="1"/>
  <c r="F63" i="4" s="1"/>
  <c r="E43" i="5"/>
  <c r="F43" i="5" s="1"/>
  <c r="E83" i="5"/>
  <c r="E62" i="5"/>
  <c r="F62" i="5" s="1"/>
  <c r="E96" i="5"/>
  <c r="F96" i="5" s="1"/>
  <c r="E35" i="5"/>
  <c r="F35" i="5" s="1"/>
  <c r="F66" i="4"/>
  <c r="E35" i="4"/>
  <c r="F35" i="4" s="1"/>
  <c r="E96" i="4"/>
  <c r="F96" i="4" s="1"/>
  <c r="E63" i="3"/>
  <c r="F63" i="3" s="1"/>
  <c r="F54" i="3"/>
  <c r="F54" i="4"/>
  <c r="G42" i="2"/>
  <c r="F70" i="3"/>
  <c r="F66" i="5"/>
  <c r="F90" i="5"/>
  <c r="F94" i="4"/>
  <c r="E100" i="3" l="1"/>
  <c r="E44" i="3"/>
  <c r="F85" i="3"/>
  <c r="E86" i="3"/>
  <c r="E102" i="3" s="1"/>
  <c r="F82" i="4"/>
  <c r="E44" i="4"/>
  <c r="E97" i="4"/>
  <c r="E44" i="5"/>
  <c r="F82" i="5"/>
  <c r="E63" i="5"/>
  <c r="F63" i="5" s="1"/>
  <c r="E97" i="5"/>
  <c r="E99" i="4"/>
  <c r="F44" i="4"/>
  <c r="F44" i="5"/>
  <c r="E99" i="5"/>
  <c r="F44" i="3"/>
</calcChain>
</file>

<file path=xl/sharedStrings.xml><?xml version="1.0" encoding="utf-8"?>
<sst xmlns="http://schemas.openxmlformats.org/spreadsheetml/2006/main" count="361" uniqueCount="151">
  <si>
    <t>Antrag zur Zertifizierung bzw. Re-Zertifizierung</t>
  </si>
  <si>
    <t>Antragsdaten</t>
  </si>
  <si>
    <t>Persönliche Daten Antragsteller*in</t>
  </si>
  <si>
    <t>Name, Vorname:</t>
  </si>
  <si>
    <t>geboren am:</t>
  </si>
  <si>
    <t>Adresse:</t>
  </si>
  <si>
    <t>Email:</t>
  </si>
  <si>
    <t>Datum:</t>
  </si>
  <si>
    <t>Datum der Erstregistratur 
(falls bereits erfolgt):</t>
  </si>
  <si>
    <t>Welches Tabellenblatt muss ich ausfüllen?</t>
  </si>
  <si>
    <t>Erst-Registratur</t>
  </si>
  <si>
    <t>Gehe zu Blatt "Erst-Registratur"</t>
  </si>
  <si>
    <t>Art der Re-Zertifizierung (bitte ankreuzen)</t>
  </si>
  <si>
    <r>
      <rPr>
        <b/>
        <sz val="10"/>
        <color theme="1"/>
        <rFont val="Calibri"/>
        <family val="2"/>
      </rPr>
      <t xml:space="preserve">Erste Re-Zertifizierung (3 Jahre nach der Erst-Registrierung)
</t>
    </r>
    <r>
      <rPr>
        <i/>
        <sz val="10"/>
        <color theme="1"/>
        <rFont val="Calibri"/>
        <family val="2"/>
      </rPr>
      <t>bitte ankreuzen und mit entsprechendes Tabellenblatt ausfüllen:</t>
    </r>
  </si>
  <si>
    <t>mit beruflicher Praxis (mind. 6 Theatertherapie-Std. pro Monat)</t>
  </si>
  <si>
    <t>Gehe zu Blatt "1 - Mit berufl.Praxis"</t>
  </si>
  <si>
    <t>ohne berufliche Praxis</t>
  </si>
  <si>
    <t>Gehe zu Blatt "2 - Ohne berufl.Praxis"</t>
  </si>
  <si>
    <t>Fortlaufende Re-Zertifizierung (5 Jahre nach der ersten Re-Zertifizierung</t>
  </si>
  <si>
    <t>Gehe zu Blatt "3 - Fortlaufende Re-Zertifzierung"</t>
  </si>
  <si>
    <t xml:space="preserve">Formblatt für die Dokumentation der Nachweise </t>
  </si>
  <si>
    <t>zur Erst-Registratur</t>
  </si>
  <si>
    <t>nach § 6</t>
  </si>
  <si>
    <t>Bitte ankreuzen:</t>
  </si>
  <si>
    <r>
      <rPr>
        <b/>
        <sz val="11"/>
        <color theme="1"/>
        <rFont val="Calibri"/>
        <family val="2"/>
      </rPr>
      <t xml:space="preserve">Erst-Registratur </t>
    </r>
    <r>
      <rPr>
        <b/>
        <u/>
        <sz val="11"/>
        <color theme="1"/>
        <rFont val="Calibri"/>
        <family val="2"/>
      </rPr>
      <t>innerhalb eines Jahres</t>
    </r>
    <r>
      <rPr>
        <b/>
        <sz val="11"/>
        <color theme="1"/>
        <rFont val="Calibri"/>
        <family val="2"/>
      </rPr>
      <t xml:space="preserve"> nach Abschluss der  Ausbildung/des Studiums</t>
    </r>
  </si>
  <si>
    <r>
      <rPr>
        <u/>
        <sz val="11"/>
        <color theme="1"/>
        <rFont val="Calibri"/>
        <family val="2"/>
      </rPr>
      <t>Nachweis eines zertifizierten Abschlusses Theatertherapie</t>
    </r>
    <r>
      <rPr>
        <sz val="11"/>
        <color theme="1"/>
        <rFont val="Calibri"/>
        <family val="2"/>
      </rPr>
      <t xml:space="preserve"> in einem qualifizierten theatertherapeutischen Ausbildungsgang in Form einer (berufsbegleitenden) Weiterbildung oder eines Studiums an einer deutschen Fachhochschule, Hochschule oder einem dort angegliederten Weiterbildungsinstitut:
- mit einer Mindeststundenanzahl von 1100 UE 
- mindestens 3 Jahren Ausbildungszeit 
- einem von Supervisionen (mind. 30 Stunden) begleiteten Praxisfeld (mind. 20 Stunden)
- einem Nachweis über eigentherapeutische Selbsterfahrung (mind. 60 Stunden) 
</t>
    </r>
    <r>
      <rPr>
        <b/>
        <sz val="11"/>
        <color rgb="FFC00000"/>
        <rFont val="Calibri"/>
        <family val="2"/>
      </rPr>
      <t>Bitte den Nachweis anhängen!</t>
    </r>
    <r>
      <rPr>
        <sz val="11"/>
        <color theme="1"/>
        <rFont val="Calibri"/>
        <family val="2"/>
      </rPr>
      <t xml:space="preserve">
</t>
    </r>
  </si>
  <si>
    <r>
      <rPr>
        <sz val="11"/>
        <color theme="1"/>
        <rFont val="Calibri"/>
        <family val="2"/>
      </rPr>
      <t xml:space="preserve">Die </t>
    </r>
    <r>
      <rPr>
        <u/>
        <sz val="11"/>
        <color theme="1"/>
        <rFont val="Calibri"/>
        <family val="2"/>
      </rPr>
      <t>Selbstverpflichtung zur Einhaltung der Ethik-Richtlinien der DGfT</t>
    </r>
    <r>
      <rPr>
        <sz val="11"/>
        <color theme="1"/>
        <rFont val="Calibri"/>
        <family val="2"/>
      </rPr>
      <t xml:space="preserve"> https://www.dgft.de/ueber-uns/ethik-richtlinien/). 
</t>
    </r>
    <r>
      <rPr>
        <b/>
        <sz val="11"/>
        <color rgb="FFC00000"/>
        <rFont val="Calibri"/>
        <family val="2"/>
      </rPr>
      <t>Mit Zusendung des Antrags gehen wir davon aus, dass die Ethik-Richtlinien gelesen sind und ihnen zugestimmt wird.</t>
    </r>
  </si>
  <si>
    <r>
      <rPr>
        <b/>
        <sz val="11"/>
        <color theme="1"/>
        <rFont val="Calibri"/>
        <family val="2"/>
      </rPr>
      <t xml:space="preserve">Erst-Registratur </t>
    </r>
    <r>
      <rPr>
        <b/>
        <u/>
        <sz val="11"/>
        <color theme="1"/>
        <rFont val="Calibri"/>
        <family val="2"/>
      </rPr>
      <t>nach 1 bis 3 Jahren</t>
    </r>
    <r>
      <rPr>
        <b/>
        <sz val="11"/>
        <color theme="1"/>
        <rFont val="Calibri"/>
        <family val="2"/>
      </rPr>
      <t xml:space="preserve"> nach Abschluss der Ausbildung/des Studiums</t>
    </r>
  </si>
  <si>
    <t>Theatertherapeutische Tätigkeit</t>
  </si>
  <si>
    <t>von - bis</t>
  </si>
  <si>
    <t>Std. gesamt</t>
  </si>
  <si>
    <t>Umrechner</t>
  </si>
  <si>
    <t>UE (45 Min.) in Stunden (60 Min.)</t>
  </si>
  <si>
    <t>UE</t>
  </si>
  <si>
    <t>Std.</t>
  </si>
  <si>
    <t>Std. gerundet</t>
  </si>
  <si>
    <t>Mindestens 30 Registraturpunke (1 Std. = 1 Registraturpunkt)</t>
  </si>
  <si>
    <t>Summe:</t>
  </si>
  <si>
    <t>Supervision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</si>
  <si>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Dozent*in)</t>
    </r>
  </si>
  <si>
    <r>
      <rPr>
        <b/>
        <sz val="11"/>
        <color theme="1"/>
        <rFont val="Calibri"/>
        <family val="2"/>
      </rPr>
      <t xml:space="preserve">WANN? 
</t>
    </r>
    <r>
      <rPr>
        <sz val="11"/>
        <color theme="1"/>
        <rFont val="Calibri"/>
        <family val="2"/>
      </rPr>
      <t>(von-bis)</t>
    </r>
  </si>
  <si>
    <t>Unterrichts-einheiten</t>
  </si>
  <si>
    <t>Registr.-punkte</t>
  </si>
  <si>
    <t>Umrechnen</t>
  </si>
  <si>
    <t xml:space="preserve">Stunden (60 Min.) in UE (45 Min.) </t>
  </si>
  <si>
    <t>Mit oder ohne theatertherapeutischer Berufstätigkeit mindestens 8 Registraturpunke (1 UE = 1 Registraturpunkt)</t>
  </si>
  <si>
    <t xml:space="preserve">Fortbildungen zu (theater-)therapeutischen Inhalten 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</si>
  <si>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Dozent*in)</t>
    </r>
  </si>
  <si>
    <r>
      <rPr>
        <b/>
        <sz val="11"/>
        <color theme="1"/>
        <rFont val="Calibri"/>
        <family val="2"/>
      </rPr>
      <t xml:space="preserve">WANN? 
</t>
    </r>
    <r>
      <rPr>
        <sz val="11"/>
        <color theme="1"/>
        <rFont val="Calibri"/>
        <family val="2"/>
      </rPr>
      <t>(von-bis)</t>
    </r>
  </si>
  <si>
    <t>Mit theatertherapeutischer Berufstätigkeit mindestens 30 Registraturpunke,
ohne Berufstätigkeit mindestens 50 Registrierungspunkte
(1 UE = 1 Registraturpunkt)</t>
  </si>
  <si>
    <t>Erreichte Registrierungspunkte:</t>
  </si>
  <si>
    <r>
      <rPr>
        <sz val="11"/>
        <color theme="1"/>
        <rFont val="Calibri"/>
        <family val="2"/>
      </rPr>
      <t xml:space="preserve">Insgesamt zu erreichende Mindestanzahl Registrierungspunkte </t>
    </r>
    <r>
      <rPr>
        <u/>
        <sz val="11"/>
        <color theme="1"/>
        <rFont val="Calibri"/>
        <family val="2"/>
      </rPr>
      <t>mit</t>
    </r>
    <r>
      <rPr>
        <sz val="11"/>
        <color theme="1"/>
        <rFont val="Calibri"/>
        <family val="2"/>
      </rPr>
      <t xml:space="preserve"> theatertherapeutischer Berufstägigkeit:</t>
    </r>
  </si>
  <si>
    <r>
      <rPr>
        <sz val="11"/>
        <color theme="1"/>
        <rFont val="Calibri"/>
        <family val="2"/>
      </rPr>
      <t xml:space="preserve">Insgesamt zu erreichende Mindestanzahl Registrierungspunkte </t>
    </r>
    <r>
      <rPr>
        <u/>
        <sz val="11"/>
        <color theme="1"/>
        <rFont val="Calibri"/>
        <family val="2"/>
      </rPr>
      <t>ohne</t>
    </r>
    <r>
      <rPr>
        <sz val="11"/>
        <color theme="1"/>
        <rFont val="Calibri"/>
        <family val="2"/>
      </rPr>
      <t xml:space="preserve"> theatertherapeutischer Berufstägigkeit:</t>
    </r>
  </si>
  <si>
    <r>
      <rPr>
        <b/>
        <sz val="12"/>
        <color rgb="FF000000"/>
        <rFont val="Calibri"/>
        <family val="2"/>
      </rPr>
      <t xml:space="preserve">zur ersten Re-Zertifizierung nach 3 Jahren </t>
    </r>
    <r>
      <rPr>
        <b/>
        <u/>
        <sz val="12"/>
        <color rgb="FF000000"/>
        <rFont val="Calibri"/>
        <family val="2"/>
      </rPr>
      <t>mit</t>
    </r>
    <r>
      <rPr>
        <b/>
        <sz val="12"/>
        <color rgb="FF000000"/>
        <rFont val="Calibri"/>
        <family val="2"/>
      </rPr>
      <t xml:space="preserve"> beruflicher Praxis</t>
    </r>
  </si>
  <si>
    <t xml:space="preserve">nach § 8.2 </t>
  </si>
  <si>
    <t>für erste Re-Zertifizierung verwenden 
(3 Jahre nach der Registratur)</t>
  </si>
  <si>
    <t>Monatsmittel nach 36 Mon.:</t>
  </si>
  <si>
    <t>Bereich A / Fortbildungen</t>
  </si>
  <si>
    <t xml:space="preserve">Registratur-punkte 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</si>
  <si>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</si>
  <si>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</si>
  <si>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UEs</t>
  </si>
  <si>
    <t>RP</t>
  </si>
  <si>
    <t>mindestens 30 RP (=30 UE)</t>
  </si>
  <si>
    <t>Zwischensumme:</t>
  </si>
  <si>
    <t>Fortbildungen im künstlerischen Bereich (Theater, Schauspiel, Regie, Dramaturgie, Stimme, Tanz etc.)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</si>
  <si>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</si>
  <si>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</si>
  <si>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höchstens 23 RP (= 23 UE)</t>
  </si>
  <si>
    <t>Insgesamt mindestens 90 RP</t>
  </si>
  <si>
    <t>Gesamtsumme:</t>
  </si>
  <si>
    <t>Bereich B / Supervision (Reflexion)</t>
  </si>
  <si>
    <t>B1: Supervision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</si>
  <si>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</si>
  <si>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</si>
  <si>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mindestens. 24 RP (= 24 UE)</t>
  </si>
  <si>
    <t>B2: Intervision oder 
B3: Theatertherapeutische Selbsterfahrung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</si>
  <si>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</si>
  <si>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</si>
  <si>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>Achtung: 1 RP = 2 Ues (1,5 Std.), höchstens 24 RP</t>
  </si>
  <si>
    <t>Insgesamt mindestens 24 RP</t>
  </si>
  <si>
    <t>Gesamt:</t>
  </si>
  <si>
    <t>C: Forschung, Lehre, Publikationen</t>
  </si>
  <si>
    <r>
      <rPr>
        <b/>
        <sz val="12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</si>
  <si>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2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</si>
  <si>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 xml:space="preserve">Vorträge </t>
  </si>
  <si>
    <t>max. 15 RP (max. 5 RP pro Jahr)</t>
  </si>
  <si>
    <t>Mitarbeit in theatertherapeutischen Forschungsprojekten</t>
  </si>
  <si>
    <t>max. 30 RP (10 RP pro Jahr)</t>
  </si>
  <si>
    <t>Veröffentlichungen (Artikel / Buchkapitel)</t>
  </si>
  <si>
    <t>Veröffentlichungen (Buch zu Theatertherapie)</t>
  </si>
  <si>
    <t>max. 60 RP (20 RP pro Jahr)</t>
  </si>
  <si>
    <t>maximal 24 RP</t>
  </si>
  <si>
    <t>D: Berufspolitik und Vernetzung</t>
  </si>
  <si>
    <t>Funktion / Anzahl / Thema</t>
  </si>
  <si>
    <t>Gewählte Vertretung der DGfT</t>
  </si>
  <si>
    <t>max. 30 RP (10 RP pro jahr)</t>
  </si>
  <si>
    <t>Zeitraum</t>
  </si>
  <si>
    <t>Arbeit in kooperierenden Verbänden</t>
  </si>
  <si>
    <t>Besuch Mitgliederversammlungen nicht Mandatsträger</t>
  </si>
  <si>
    <t>1 RP pro Treffen, max. 9 RP (3 RP/Jahr)</t>
  </si>
  <si>
    <t>Anzahl Treffen</t>
  </si>
  <si>
    <t>Mitarbeit in Arbeitsgruppen der DGfT</t>
  </si>
  <si>
    <t>Organisation/Leitung von Netzwerktreffen</t>
  </si>
  <si>
    <t>1 RP pro Treffen, max. 12 RP (4 RP/Jahr)</t>
  </si>
  <si>
    <t>maximal 36 RP</t>
  </si>
  <si>
    <t>Zu erreichende Mindestanzahl Registrierungspunkte insgesamt:</t>
  </si>
  <si>
    <r>
      <rPr>
        <b/>
        <sz val="12"/>
        <color rgb="FF000000"/>
        <rFont val="Calibri"/>
        <family val="2"/>
      </rPr>
      <t xml:space="preserve">zur ersten Re-Zertifizierung nach 3 Jahren </t>
    </r>
    <r>
      <rPr>
        <b/>
        <u/>
        <sz val="12"/>
        <color rgb="FF000000"/>
        <rFont val="Calibri"/>
        <family val="2"/>
      </rPr>
      <t>ohne</t>
    </r>
    <r>
      <rPr>
        <b/>
        <sz val="12"/>
        <color rgb="FF000000"/>
        <rFont val="Calibri"/>
        <family val="2"/>
      </rPr>
      <t xml:space="preserve"> beruflicher Praxis</t>
    </r>
  </si>
  <si>
    <t xml:space="preserve">nach § 8 - 8.1  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</si>
  <si>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</si>
  <si>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</si>
  <si>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mindestens 70 RP (=70 UE)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</si>
  <si>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</si>
  <si>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</si>
  <si>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Insgesamt mindestens 150 RP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</si>
  <si>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</si>
  <si>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</si>
  <si>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mindestens. 12 RP (= 12 UE)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</si>
  <si>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</si>
  <si>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</si>
  <si>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>Achtung: 1 RP = 2 Ues (1,5 Std.)</t>
  </si>
  <si>
    <r>
      <rPr>
        <b/>
        <sz val="12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</si>
  <si>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2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</si>
  <si>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 xml:space="preserve">nach § 8.3  </t>
  </si>
  <si>
    <t>Monatsmittel nach 60 Mon.: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</si>
  <si>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</si>
  <si>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</si>
  <si>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mindestens 50 RP (=50 UE)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</si>
  <si>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</si>
  <si>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</si>
  <si>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t>höchstens 38 RP (= 38 UE)</t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</si>
  <si>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Dozent*in)</t>
    </r>
  </si>
  <si>
    <r>
      <rPr>
        <b/>
        <sz val="11"/>
        <color theme="1"/>
        <rFont val="Calibri"/>
        <family val="2"/>
      </rPr>
      <t xml:space="preserve">WANN? </t>
    </r>
    <r>
      <rPr>
        <sz val="11"/>
        <color theme="1"/>
        <rFont val="Calibri"/>
        <family val="2"/>
      </rPr>
      <t>(von-bis)</t>
    </r>
  </si>
  <si>
    <r>
      <rPr>
        <b/>
        <sz val="11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</si>
  <si>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1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</si>
  <si>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>Insgesamt mindestens 40 RP</t>
  </si>
  <si>
    <r>
      <rPr>
        <b/>
        <sz val="12"/>
        <color theme="1"/>
        <rFont val="Calibri"/>
        <family val="2"/>
      </rPr>
      <t xml:space="preserve">WO </t>
    </r>
    <r>
      <rPr>
        <sz val="11"/>
        <color theme="1"/>
        <rFont val="Calibri"/>
        <family val="2"/>
      </rPr>
      <t>(Institution, Dozent*in u.ä.)</t>
    </r>
  </si>
  <si>
    <r>
      <rPr>
        <b/>
        <sz val="12"/>
        <color theme="1"/>
        <rFont val="Calibri"/>
        <family val="2"/>
      </rPr>
      <t xml:space="preserve">WANN?
</t>
    </r>
    <r>
      <rPr>
        <sz val="11"/>
        <color theme="1"/>
        <rFont val="Calibri"/>
        <family val="2"/>
      </rPr>
      <t>(von-bis)</t>
    </r>
  </si>
  <si>
    <t>max. 25 RP (max. 5 RP pro Jahr)</t>
  </si>
  <si>
    <t>max. 50 RP (10 RP pro Jahr)</t>
  </si>
  <si>
    <t>max. 100 RP (20 RP pro Jahr)</t>
  </si>
  <si>
    <t>max. 50 RP (10 RP pro jahr)</t>
  </si>
  <si>
    <t>1 RP pro Treffen, max. 15 RP (3 RP/Jahr)</t>
  </si>
  <si>
    <t>1 RP pro Treffen, max. 20 RP (4 RP/Jahr)</t>
  </si>
  <si>
    <t>zur forlaufenden Re-Zertifizierung (5 Jahre nach der ersten Re-Zertifizierung)</t>
  </si>
  <si>
    <r>
      <t>mindestens.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 xml:space="preserve">40 </t>
    </r>
    <r>
      <rPr>
        <b/>
        <sz val="11"/>
        <color theme="1"/>
        <rFont val="Calibri"/>
        <family val="2"/>
      </rPr>
      <t>RP (= 40 UE)</t>
    </r>
  </si>
  <si>
    <r>
      <t xml:space="preserve">Achtung: 1 RP = 2 Ues (1,5 Std.), höchstens </t>
    </r>
    <r>
      <rPr>
        <b/>
        <sz val="11"/>
        <rFont val="Calibri"/>
        <family val="2"/>
      </rPr>
      <t>40 R</t>
    </r>
    <r>
      <rPr>
        <b/>
        <sz val="11"/>
        <color theme="1"/>
        <rFont val="Calibri"/>
        <family val="2"/>
      </rPr>
      <t>P</t>
    </r>
  </si>
  <si>
    <t>Teilnahme an Forschungsrunden des R-ITT</t>
  </si>
  <si>
    <t>REGISTRATUR der DGfT (01.09.2020)</t>
  </si>
  <si>
    <t>Sie benötigen:</t>
  </si>
  <si>
    <r>
      <t xml:space="preserve">Die </t>
    </r>
    <r>
      <rPr>
        <u/>
        <sz val="11"/>
        <color theme="1"/>
        <rFont val="Calibri"/>
        <family val="2"/>
      </rPr>
      <t xml:space="preserve">Mitgliedschaft in der DGfT </t>
    </r>
    <r>
      <rPr>
        <sz val="11"/>
        <color theme="1"/>
        <rFont val="Calibri"/>
        <family val="2"/>
      </rPr>
      <t xml:space="preserve">ist Voraussetzung für die Eintragung und den Verbleib in der Registratur der DGfT. Wird die Mitgliedschaft in der DGfT beendet, kann der Berufstitel „Theatertherapeut*in DGfT reg.“ mit sofortiger Wirkung nicht mehr geführt werden.
</t>
    </r>
    <r>
      <rPr>
        <b/>
        <sz val="11"/>
        <color rgb="FFC00000"/>
        <rFont val="Calibri"/>
        <family val="2"/>
      </rPr>
      <t>Sollte noch keine Mitgliedschaft bestehen, kann diese gleichzeitig mit der Erst-Registratur beantragt werden (https://www.dgft.de/ueber-uns/beitritt/)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</si>
</sst>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20"/>
      <color theme="1"/>
      <name val="Calibri"/>
      <family val="2"/>
    </font>
    <font>
      <sz val="16"/>
      <color theme="1"/>
      <name val="Calibri"/>
      <family val="2"/>
    </font>
    <font>
      <b/>
      <sz val="10"/>
      <color rgb="FF548135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C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strike/>
      <sz val="11"/>
      <color theme="1"/>
      <name val="Calibri"/>
      <family val="2"/>
    </font>
    <font>
      <i/>
      <sz val="10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u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800000"/>
      </right>
      <top style="medium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medium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49" fontId="3" fillId="2" borderId="1" xfId="0" applyNumberFormat="1" applyFont="1" applyFill="1" applyBorder="1"/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4" fillId="0" borderId="0" xfId="0" applyFont="1" applyAlignment="1">
      <alignment vertical="center"/>
    </xf>
    <xf numFmtId="0" fontId="7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12" fillId="2" borderId="1" xfId="0" applyNumberFormat="1" applyFont="1" applyFill="1" applyBorder="1"/>
    <xf numFmtId="0" fontId="12" fillId="2" borderId="1" xfId="0" applyFont="1" applyFill="1" applyBorder="1"/>
    <xf numFmtId="0" fontId="13" fillId="0" borderId="0" xfId="0" applyFont="1"/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4" fillId="6" borderId="12" xfId="0" applyFont="1" applyFill="1" applyBorder="1" applyAlignment="1">
      <alignment vertical="center"/>
    </xf>
    <xf numFmtId="4" fontId="14" fillId="6" borderId="13" xfId="0" applyNumberFormat="1" applyFont="1" applyFill="1" applyBorder="1" applyAlignment="1">
      <alignment vertical="center"/>
    </xf>
    <xf numFmtId="0" fontId="15" fillId="10" borderId="14" xfId="0" applyFont="1" applyFill="1" applyBorder="1" applyAlignment="1">
      <alignment vertical="center" wrapText="1"/>
    </xf>
    <xf numFmtId="0" fontId="15" fillId="10" borderId="8" xfId="0" applyFont="1" applyFill="1" applyBorder="1" applyAlignment="1">
      <alignment vertical="center"/>
    </xf>
    <xf numFmtId="4" fontId="15" fillId="10" borderId="15" xfId="0" applyNumberFormat="1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vertical="center"/>
    </xf>
    <xf numFmtId="0" fontId="15" fillId="12" borderId="9" xfId="0" applyFont="1" applyFill="1" applyBorder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2" fontId="16" fillId="0" borderId="26" xfId="0" applyNumberFormat="1" applyFont="1" applyBorder="1" applyAlignment="1">
      <alignment horizontal="center" vertical="center"/>
    </xf>
    <xf numFmtId="0" fontId="15" fillId="10" borderId="14" xfId="0" applyFont="1" applyFill="1" applyBorder="1" applyAlignment="1">
      <alignment wrapText="1"/>
    </xf>
    <xf numFmtId="0" fontId="15" fillId="0" borderId="10" xfId="0" applyFont="1" applyBorder="1"/>
    <xf numFmtId="0" fontId="15" fillId="0" borderId="27" xfId="0" applyFont="1" applyBorder="1"/>
    <xf numFmtId="0" fontId="14" fillId="6" borderId="29" xfId="0" applyFont="1" applyFill="1" applyBorder="1" applyAlignment="1">
      <alignment horizontal="right" vertical="center"/>
    </xf>
    <xf numFmtId="4" fontId="14" fillId="6" borderId="26" xfId="0" applyNumberFormat="1" applyFont="1" applyFill="1" applyBorder="1" applyAlignment="1">
      <alignment vertical="center"/>
    </xf>
    <xf numFmtId="0" fontId="14" fillId="11" borderId="1" xfId="0" applyFont="1" applyFill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7" fillId="0" borderId="0" xfId="0" applyFont="1"/>
    <xf numFmtId="49" fontId="14" fillId="6" borderId="30" xfId="0" applyNumberFormat="1" applyFont="1" applyFill="1" applyBorder="1" applyAlignment="1">
      <alignment horizontal="left" wrapText="1"/>
    </xf>
    <xf numFmtId="49" fontId="14" fillId="6" borderId="31" xfId="0" applyNumberFormat="1" applyFont="1" applyFill="1" applyBorder="1" applyAlignment="1">
      <alignment horizontal="left" wrapText="1"/>
    </xf>
    <xf numFmtId="49" fontId="15" fillId="6" borderId="32" xfId="0" applyNumberFormat="1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15" fillId="10" borderId="8" xfId="0" applyFont="1" applyFill="1" applyBorder="1" applyAlignment="1">
      <alignment wrapText="1"/>
    </xf>
    <xf numFmtId="2" fontId="15" fillId="10" borderId="8" xfId="0" applyNumberFormat="1" applyFont="1" applyFill="1" applyBorder="1"/>
    <xf numFmtId="164" fontId="15" fillId="0" borderId="15" xfId="0" applyNumberFormat="1" applyFont="1" applyBorder="1"/>
    <xf numFmtId="0" fontId="18" fillId="10" borderId="8" xfId="0" applyFont="1" applyFill="1" applyBorder="1" applyAlignment="1">
      <alignment wrapText="1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2" fontId="19" fillId="0" borderId="25" xfId="0" applyNumberFormat="1" applyFont="1" applyBorder="1" applyAlignment="1">
      <alignment horizontal="center" vertical="center"/>
    </xf>
    <xf numFmtId="2" fontId="16" fillId="0" borderId="38" xfId="0" applyNumberFormat="1" applyFont="1" applyBorder="1" applyAlignment="1">
      <alignment horizontal="center" vertical="center"/>
    </xf>
    <xf numFmtId="0" fontId="14" fillId="6" borderId="42" xfId="0" applyFont="1" applyFill="1" applyBorder="1" applyAlignment="1">
      <alignment horizontal="right" vertical="center"/>
    </xf>
    <xf numFmtId="0" fontId="15" fillId="11" borderId="1" xfId="0" applyFont="1" applyFill="1" applyBorder="1"/>
    <xf numFmtId="0" fontId="12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" fontId="15" fillId="0" borderId="9" xfId="0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1" fontId="15" fillId="0" borderId="0" xfId="0" applyNumberFormat="1" applyFont="1"/>
    <xf numFmtId="0" fontId="14" fillId="4" borderId="11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4" fontId="14" fillId="4" borderId="13" xfId="0" applyNumberFormat="1" applyFont="1" applyFill="1" applyBorder="1" applyAlignment="1">
      <alignment vertical="center"/>
    </xf>
    <xf numFmtId="0" fontId="14" fillId="4" borderId="44" xfId="0" applyFont="1" applyFill="1" applyBorder="1" applyAlignment="1">
      <alignment horizontal="right" vertical="center"/>
    </xf>
    <xf numFmtId="4" fontId="14" fillId="4" borderId="45" xfId="0" applyNumberFormat="1" applyFont="1" applyFill="1" applyBorder="1" applyAlignment="1">
      <alignment vertical="center"/>
    </xf>
    <xf numFmtId="0" fontId="14" fillId="4" borderId="47" xfId="0" applyFont="1" applyFill="1" applyBorder="1" applyAlignment="1">
      <alignment horizontal="right" vertical="center"/>
    </xf>
    <xf numFmtId="4" fontId="14" fillId="4" borderId="48" xfId="0" applyNumberFormat="1" applyFont="1" applyFill="1" applyBorder="1" applyAlignment="1">
      <alignment vertical="center"/>
    </xf>
    <xf numFmtId="49" fontId="20" fillId="7" borderId="49" xfId="0" applyNumberFormat="1" applyFont="1" applyFill="1" applyBorder="1" applyAlignment="1">
      <alignment horizontal="left" vertical="center"/>
    </xf>
    <xf numFmtId="0" fontId="20" fillId="7" borderId="50" xfId="0" applyFont="1" applyFill="1" applyBorder="1" applyAlignment="1">
      <alignment horizontal="left" vertical="center"/>
    </xf>
    <xf numFmtId="0" fontId="20" fillId="7" borderId="51" xfId="0" applyFont="1" applyFill="1" applyBorder="1" applyAlignment="1">
      <alignment horizontal="left" vertical="center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7" borderId="13" xfId="0" applyNumberFormat="1" applyFont="1" applyFill="1" applyBorder="1" applyAlignment="1">
      <alignment horizontal="center" vertical="center" wrapText="1"/>
    </xf>
    <xf numFmtId="49" fontId="14" fillId="4" borderId="52" xfId="0" applyNumberFormat="1" applyFont="1" applyFill="1" applyBorder="1" applyAlignment="1">
      <alignment horizontal="left" wrapText="1"/>
    </xf>
    <xf numFmtId="49" fontId="14" fillId="4" borderId="53" xfId="0" applyNumberFormat="1" applyFont="1" applyFill="1" applyBorder="1" applyAlignment="1">
      <alignment horizontal="left"/>
    </xf>
    <xf numFmtId="49" fontId="14" fillId="4" borderId="53" xfId="0" applyNumberFormat="1" applyFont="1" applyFill="1" applyBorder="1" applyAlignment="1">
      <alignment horizontal="center"/>
    </xf>
    <xf numFmtId="49" fontId="14" fillId="4" borderId="45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49" fontId="14" fillId="4" borderId="57" xfId="0" applyNumberFormat="1" applyFont="1" applyFill="1" applyBorder="1" applyAlignment="1">
      <alignment horizontal="center"/>
    </xf>
    <xf numFmtId="0" fontId="14" fillId="7" borderId="58" xfId="0" applyFont="1" applyFill="1" applyBorder="1"/>
    <xf numFmtId="0" fontId="14" fillId="7" borderId="47" xfId="0" applyFont="1" applyFill="1" applyBorder="1" applyAlignment="1">
      <alignment horizontal="left"/>
    </xf>
    <xf numFmtId="0" fontId="14" fillId="7" borderId="47" xfId="0" applyFont="1" applyFill="1" applyBorder="1"/>
    <xf numFmtId="0" fontId="14" fillId="7" borderId="47" xfId="0" applyFont="1" applyFill="1" applyBorder="1" applyAlignment="1">
      <alignment horizontal="right"/>
    </xf>
    <xf numFmtId="1" fontId="14" fillId="7" borderId="26" xfId="0" applyNumberFormat="1" applyFont="1" applyFill="1" applyBorder="1"/>
    <xf numFmtId="0" fontId="14" fillId="0" borderId="0" xfId="0" applyFont="1"/>
    <xf numFmtId="0" fontId="21" fillId="0" borderId="0" xfId="0" applyFont="1" applyAlignment="1">
      <alignment horizontal="left"/>
    </xf>
    <xf numFmtId="49" fontId="14" fillId="4" borderId="53" xfId="0" applyNumberFormat="1" applyFont="1" applyFill="1" applyBorder="1" applyAlignment="1">
      <alignment horizontal="left" wrapText="1"/>
    </xf>
    <xf numFmtId="49" fontId="20" fillId="7" borderId="50" xfId="0" applyNumberFormat="1" applyFont="1" applyFill="1" applyBorder="1" applyAlignment="1">
      <alignment horizontal="left" vertical="center"/>
    </xf>
    <xf numFmtId="0" fontId="15" fillId="4" borderId="59" xfId="0" applyFont="1" applyFill="1" applyBorder="1" applyAlignment="1">
      <alignment wrapText="1"/>
    </xf>
    <xf numFmtId="0" fontId="15" fillId="4" borderId="3" xfId="0" applyFont="1" applyFill="1" applyBorder="1" applyAlignment="1">
      <alignment wrapText="1"/>
    </xf>
    <xf numFmtId="0" fontId="15" fillId="4" borderId="3" xfId="0" applyFont="1" applyFill="1" applyBorder="1"/>
    <xf numFmtId="164" fontId="15" fillId="4" borderId="60" xfId="0" applyNumberFormat="1" applyFont="1" applyFill="1" applyBorder="1"/>
    <xf numFmtId="164" fontId="15" fillId="0" borderId="24" xfId="0" applyNumberFormat="1" applyFont="1" applyBorder="1"/>
    <xf numFmtId="164" fontId="15" fillId="0" borderId="63" xfId="0" applyNumberFormat="1" applyFont="1" applyBorder="1"/>
    <xf numFmtId="0" fontId="4" fillId="4" borderId="3" xfId="0" applyFont="1" applyFill="1" applyBorder="1" applyAlignment="1">
      <alignment horizontal="center" wrapText="1"/>
    </xf>
    <xf numFmtId="49" fontId="20" fillId="8" borderId="49" xfId="0" applyNumberFormat="1" applyFont="1" applyFill="1" applyBorder="1" applyAlignment="1">
      <alignment horizontal="left" vertical="center"/>
    </xf>
    <xf numFmtId="0" fontId="20" fillId="8" borderId="50" xfId="0" applyFont="1" applyFill="1" applyBorder="1" applyAlignment="1">
      <alignment horizontal="left" vertical="center"/>
    </xf>
    <xf numFmtId="0" fontId="20" fillId="8" borderId="51" xfId="0" applyFont="1" applyFill="1" applyBorder="1" applyAlignment="1">
      <alignment horizontal="left" vertical="center"/>
    </xf>
    <xf numFmtId="49" fontId="15" fillId="8" borderId="12" xfId="0" applyNumberFormat="1" applyFont="1" applyFill="1" applyBorder="1" applyAlignment="1">
      <alignment horizontal="center" vertical="center" wrapText="1"/>
    </xf>
    <xf numFmtId="49" fontId="15" fillId="8" borderId="13" xfId="0" applyNumberFormat="1" applyFont="1" applyFill="1" applyBorder="1" applyAlignment="1">
      <alignment horizontal="center" vertical="center" wrapText="1"/>
    </xf>
    <xf numFmtId="0" fontId="14" fillId="8" borderId="58" xfId="0" applyFont="1" applyFill="1" applyBorder="1"/>
    <xf numFmtId="0" fontId="14" fillId="8" borderId="47" xfId="0" applyFont="1" applyFill="1" applyBorder="1" applyAlignment="1">
      <alignment horizontal="left"/>
    </xf>
    <xf numFmtId="0" fontId="14" fillId="8" borderId="47" xfId="0" applyFont="1" applyFill="1" applyBorder="1"/>
    <xf numFmtId="0" fontId="14" fillId="8" borderId="47" xfId="0" applyFont="1" applyFill="1" applyBorder="1" applyAlignment="1">
      <alignment horizontal="right"/>
    </xf>
    <xf numFmtId="1" fontId="14" fillId="8" borderId="26" xfId="0" applyNumberFormat="1" applyFont="1" applyFill="1" applyBorder="1"/>
    <xf numFmtId="49" fontId="20" fillId="8" borderId="50" xfId="0" applyNumberFormat="1" applyFont="1" applyFill="1" applyBorder="1" applyAlignment="1">
      <alignment horizontal="left" vertical="center"/>
    </xf>
    <xf numFmtId="49" fontId="20" fillId="13" borderId="49" xfId="0" applyNumberFormat="1" applyFont="1" applyFill="1" applyBorder="1" applyAlignment="1">
      <alignment horizontal="left" vertical="center"/>
    </xf>
    <xf numFmtId="0" fontId="20" fillId="13" borderId="50" xfId="0" applyFont="1" applyFill="1" applyBorder="1" applyAlignment="1">
      <alignment horizontal="left" vertical="center"/>
    </xf>
    <xf numFmtId="0" fontId="20" fillId="13" borderId="51" xfId="0" applyFont="1" applyFill="1" applyBorder="1" applyAlignment="1">
      <alignment horizontal="left" vertical="center"/>
    </xf>
    <xf numFmtId="49" fontId="15" fillId="13" borderId="12" xfId="0" applyNumberFormat="1" applyFont="1" applyFill="1" applyBorder="1" applyAlignment="1">
      <alignment horizontal="center" vertical="center" wrapText="1"/>
    </xf>
    <xf numFmtId="49" fontId="15" fillId="13" borderId="13" xfId="0" applyNumberFormat="1" applyFont="1" applyFill="1" applyBorder="1" applyAlignment="1">
      <alignment horizontal="center" vertical="center" wrapText="1"/>
    </xf>
    <xf numFmtId="0" fontId="14" fillId="13" borderId="58" xfId="0" applyFont="1" applyFill="1" applyBorder="1"/>
    <xf numFmtId="0" fontId="14" fillId="13" borderId="47" xfId="0" applyFont="1" applyFill="1" applyBorder="1" applyAlignment="1">
      <alignment horizontal="left"/>
    </xf>
    <xf numFmtId="0" fontId="14" fillId="13" borderId="47" xfId="0" applyFont="1" applyFill="1" applyBorder="1"/>
    <xf numFmtId="0" fontId="14" fillId="13" borderId="47" xfId="0" applyFont="1" applyFill="1" applyBorder="1" applyAlignment="1">
      <alignment horizontal="right"/>
    </xf>
    <xf numFmtId="1" fontId="14" fillId="13" borderId="26" xfId="0" applyNumberFormat="1" applyFont="1" applyFill="1" applyBorder="1"/>
    <xf numFmtId="49" fontId="20" fillId="13" borderId="50" xfId="0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2" fontId="29" fillId="4" borderId="4" xfId="0" applyNumberFormat="1" applyFont="1" applyFill="1" applyBorder="1" applyAlignment="1">
      <alignment horizontal="left"/>
    </xf>
    <xf numFmtId="2" fontId="29" fillId="4" borderId="3" xfId="0" applyNumberFormat="1" applyFont="1" applyFill="1" applyBorder="1" applyAlignment="1">
      <alignment horizontal="left"/>
    </xf>
    <xf numFmtId="49" fontId="31" fillId="2" borderId="1" xfId="0" applyNumberFormat="1" applyFont="1" applyFill="1" applyBorder="1"/>
    <xf numFmtId="0" fontId="28" fillId="13" borderId="47" xfId="0" applyFont="1" applyFill="1" applyBorder="1" applyAlignment="1">
      <alignment horizontal="left"/>
    </xf>
    <xf numFmtId="0" fontId="27" fillId="4" borderId="59" xfId="0" applyFont="1" applyFill="1" applyBorder="1" applyAlignment="1">
      <alignment wrapText="1"/>
    </xf>
    <xf numFmtId="0" fontId="27" fillId="4" borderId="3" xfId="0" applyFont="1" applyFill="1" applyBorder="1" applyAlignment="1">
      <alignment horizontal="center" wrapText="1"/>
    </xf>
    <xf numFmtId="2" fontId="15" fillId="0" borderId="8" xfId="0" applyNumberFormat="1" applyFont="1" applyBorder="1"/>
    <xf numFmtId="0" fontId="29" fillId="6" borderId="28" xfId="0" applyFont="1" applyFill="1" applyBorder="1" applyAlignment="1">
      <alignment vertical="center" wrapText="1"/>
    </xf>
    <xf numFmtId="0" fontId="15" fillId="0" borderId="1" xfId="0" applyFont="1" applyBorder="1"/>
    <xf numFmtId="0" fontId="15" fillId="10" borderId="14" xfId="0" applyFont="1" applyFill="1" applyBorder="1" applyAlignment="1" applyProtection="1">
      <alignment vertical="center" wrapText="1"/>
      <protection locked="0"/>
    </xf>
    <xf numFmtId="0" fontId="15" fillId="10" borderId="8" xfId="0" applyFont="1" applyFill="1" applyBorder="1" applyAlignment="1" applyProtection="1">
      <alignment vertical="center"/>
      <protection locked="0"/>
    </xf>
    <xf numFmtId="4" fontId="15" fillId="10" borderId="15" xfId="0" applyNumberFormat="1" applyFont="1" applyFill="1" applyBorder="1" applyAlignment="1" applyProtection="1">
      <alignment vertical="center"/>
      <protection locked="0"/>
    </xf>
    <xf numFmtId="0" fontId="15" fillId="10" borderId="14" xfId="0" applyFont="1" applyFill="1" applyBorder="1" applyAlignment="1" applyProtection="1">
      <alignment wrapText="1"/>
      <protection locked="0"/>
    </xf>
    <xf numFmtId="0" fontId="15" fillId="10" borderId="8" xfId="0" applyFont="1" applyFill="1" applyBorder="1" applyAlignment="1" applyProtection="1">
      <alignment wrapText="1"/>
      <protection locked="0"/>
    </xf>
    <xf numFmtId="14" fontId="15" fillId="10" borderId="8" xfId="0" applyNumberFormat="1" applyFont="1" applyFill="1" applyBorder="1" applyAlignment="1" applyProtection="1">
      <alignment wrapText="1"/>
      <protection locked="0"/>
    </xf>
    <xf numFmtId="2" fontId="15" fillId="10" borderId="8" xfId="0" applyNumberFormat="1" applyFont="1" applyFill="1" applyBorder="1" applyProtection="1">
      <protection locked="0"/>
    </xf>
    <xf numFmtId="0" fontId="15" fillId="12" borderId="9" xfId="0" applyFont="1" applyFill="1" applyBorder="1" applyAlignment="1" applyProtection="1">
      <alignment horizontal="center" vertical="center"/>
      <protection locked="0"/>
    </xf>
    <xf numFmtId="0" fontId="15" fillId="10" borderId="61" xfId="0" applyFont="1" applyFill="1" applyBorder="1" applyAlignment="1" applyProtection="1">
      <alignment wrapText="1"/>
      <protection locked="0"/>
    </xf>
    <xf numFmtId="0" fontId="15" fillId="10" borderId="62" xfId="0" applyFont="1" applyFill="1" applyBorder="1" applyAlignment="1" applyProtection="1">
      <alignment wrapText="1"/>
      <protection locked="0"/>
    </xf>
    <xf numFmtId="2" fontId="15" fillId="10" borderId="62" xfId="0" applyNumberFormat="1" applyFont="1" applyFill="1" applyBorder="1" applyAlignment="1" applyProtection="1">
      <alignment horizontal="right"/>
      <protection locked="0"/>
    </xf>
    <xf numFmtId="0" fontId="15" fillId="10" borderId="52" xfId="0" applyFont="1" applyFill="1" applyBorder="1" applyAlignment="1" applyProtection="1">
      <alignment wrapText="1"/>
      <protection locked="0"/>
    </xf>
    <xf numFmtId="0" fontId="15" fillId="10" borderId="53" xfId="0" applyFont="1" applyFill="1" applyBorder="1" applyAlignment="1" applyProtection="1">
      <alignment wrapText="1"/>
      <protection locked="0"/>
    </xf>
    <xf numFmtId="2" fontId="15" fillId="10" borderId="53" xfId="0" applyNumberFormat="1" applyFont="1" applyFill="1" applyBorder="1" applyProtection="1">
      <protection locked="0"/>
    </xf>
    <xf numFmtId="0" fontId="15" fillId="10" borderId="8" xfId="0" applyFont="1" applyFill="1" applyBorder="1" applyAlignment="1" applyProtection="1">
      <alignment horizontal="center" wrapText="1"/>
      <protection locked="0"/>
    </xf>
    <xf numFmtId="0" fontId="4" fillId="5" borderId="8" xfId="0" applyFont="1" applyFill="1" applyBorder="1" applyAlignment="1" applyProtection="1">
      <alignment vertical="center"/>
      <protection locked="0"/>
    </xf>
    <xf numFmtId="0" fontId="4" fillId="5" borderId="8" xfId="0" applyFont="1" applyFill="1" applyBorder="1" applyAlignment="1" applyProtection="1">
      <alignment vertical="center" wrapText="1"/>
      <protection locked="0"/>
    </xf>
    <xf numFmtId="14" fontId="4" fillId="5" borderId="8" xfId="0" applyNumberFormat="1" applyFont="1" applyFill="1" applyBorder="1" applyAlignment="1" applyProtection="1">
      <alignment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 applyProtection="1">
      <alignment horizontal="center" vertical="center"/>
      <protection locked="0"/>
    </xf>
    <xf numFmtId="0" fontId="26" fillId="6" borderId="1" xfId="1" applyFill="1" applyBorder="1" applyAlignment="1" applyProtection="1">
      <alignment horizontal="left" vertical="center"/>
      <protection locked="0"/>
    </xf>
    <xf numFmtId="0" fontId="26" fillId="7" borderId="1" xfId="1" applyFill="1" applyBorder="1" applyAlignment="1" applyProtection="1">
      <alignment horizontal="left" vertical="center"/>
      <protection locked="0"/>
    </xf>
    <xf numFmtId="0" fontId="26" fillId="8" borderId="1" xfId="1" applyFill="1" applyBorder="1" applyAlignment="1" applyProtection="1">
      <alignment horizontal="left" vertical="center"/>
      <protection locked="0"/>
    </xf>
    <xf numFmtId="0" fontId="26" fillId="9" borderId="1" xfId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7" xfId="0" applyFont="1" applyBorder="1"/>
    <xf numFmtId="0" fontId="7" fillId="0" borderId="10" xfId="0" applyFont="1" applyBorder="1" applyAlignment="1">
      <alignment horizontal="left" vertical="center" wrapText="1"/>
    </xf>
    <xf numFmtId="0" fontId="0" fillId="0" borderId="0" xfId="0"/>
    <xf numFmtId="0" fontId="29" fillId="6" borderId="39" xfId="0" applyFont="1" applyFill="1" applyBorder="1" applyAlignment="1">
      <alignment horizontal="left" vertical="center" wrapText="1"/>
    </xf>
    <xf numFmtId="0" fontId="32" fillId="0" borderId="40" xfId="0" applyFont="1" applyBorder="1"/>
    <xf numFmtId="0" fontId="32" fillId="0" borderId="41" xfId="0" applyFont="1" applyBorder="1"/>
    <xf numFmtId="0" fontId="15" fillId="0" borderId="0" xfId="0" applyFont="1" applyAlignment="1">
      <alignment horizontal="left" vertical="top" wrapText="1"/>
    </xf>
    <xf numFmtId="0" fontId="14" fillId="11" borderId="16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8" fillId="0" borderId="18" xfId="0" applyFont="1" applyBorder="1"/>
    <xf numFmtId="0" fontId="14" fillId="11" borderId="19" xfId="0" applyFont="1" applyFill="1" applyBorder="1" applyAlignment="1">
      <alignment horizontal="center" vertical="center" wrapText="1"/>
    </xf>
    <xf numFmtId="0" fontId="8" fillId="0" borderId="20" xfId="0" applyFont="1" applyBorder="1"/>
    <xf numFmtId="0" fontId="8" fillId="0" borderId="21" xfId="0" applyFont="1" applyBorder="1"/>
    <xf numFmtId="0" fontId="14" fillId="11" borderId="5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vertical="center" wrapText="1"/>
    </xf>
    <xf numFmtId="0" fontId="8" fillId="0" borderId="46" xfId="0" applyFont="1" applyBorder="1"/>
    <xf numFmtId="0" fontId="14" fillId="11" borderId="33" xfId="0" applyFont="1" applyFill="1" applyBorder="1" applyAlignment="1">
      <alignment horizontal="center" vertical="center" wrapText="1"/>
    </xf>
    <xf numFmtId="0" fontId="8" fillId="0" borderId="34" xfId="0" applyFont="1" applyBorder="1"/>
    <xf numFmtId="0" fontId="8" fillId="0" borderId="35" xfId="0" applyFont="1" applyBorder="1"/>
    <xf numFmtId="0" fontId="14" fillId="11" borderId="54" xfId="0" applyFont="1" applyFill="1" applyBorder="1" applyAlignment="1">
      <alignment horizontal="center" vertical="center" wrapText="1"/>
    </xf>
    <xf numFmtId="0" fontId="8" fillId="0" borderId="55" xfId="0" applyFont="1" applyBorder="1"/>
    <xf numFmtId="0" fontId="8" fillId="0" borderId="56" xfId="0" applyFont="1" applyBorder="1"/>
  </cellXfs>
  <cellStyles count="2">
    <cellStyle name="Link" xfId="1" builtinId="8"/>
    <cellStyle name="Standard" xfId="0" builtinId="0"/>
  </cellStyles>
  <dxfs count="36"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6969"/>
          <bgColor rgb="FFFF696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6969"/>
          <bgColor rgb="FFFF6969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7C80"/>
          <bgColor rgb="FFFF7C8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6969"/>
          <bgColor rgb="FFFF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13</xdr:row>
      <xdr:rowOff>9525</xdr:rowOff>
    </xdr:from>
    <xdr:ext cx="3333750" cy="1390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83888" y="3089438"/>
          <a:ext cx="3324225" cy="1381125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Bitte die Zeiten immer in Stunden  (60 Min) eintragen und dabei auf das nächste Viertel aufrunden: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1/4 Std. = 0,25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1/2 Std. = 0,5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3/4 Std. = 0,75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UEs in Std. hilft der Umrechner:</a:t>
          </a:r>
          <a:endParaRPr sz="1100"/>
        </a:p>
      </xdr:txBody>
    </xdr:sp>
    <xdr:clientData fLocksWithSheet="0"/>
  </xdr:oneCellAnchor>
  <xdr:oneCellAnchor>
    <xdr:from>
      <xdr:col>8</xdr:col>
      <xdr:colOff>6073</xdr:colOff>
      <xdr:row>31</xdr:row>
      <xdr:rowOff>127000</xdr:rowOff>
    </xdr:from>
    <xdr:ext cx="2781300" cy="111566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917595" y="10242826"/>
          <a:ext cx="2781300" cy="1115667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Zeiten für die Bereiche A - E werden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Unterrichtseinheiten (45 Minuten)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angegeben</a:t>
          </a: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Stunden in UEs  hilft der Umrechner: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85725</xdr:rowOff>
    </xdr:from>
    <xdr:ext cx="3225800" cy="15525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474200" y="1076325"/>
          <a:ext cx="3225800" cy="1552575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Theatertherapeutische Praxis wird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Stunden </a:t>
          </a:r>
          <a:b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(60 Minuten)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angegeben. Dabei auf das nächste Viertel aufrunden: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1/4 Std. = 0,25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1/2 Std. = 0,5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3/4 Std. = 0,75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UEs in Std. hilft der Umrechner:</a:t>
          </a:r>
          <a:endParaRPr sz="1100"/>
        </a:p>
      </xdr:txBody>
    </xdr:sp>
    <xdr:clientData fLocksWithSheet="0"/>
  </xdr:oneCellAnchor>
  <xdr:oneCellAnchor>
    <xdr:from>
      <xdr:col>6</xdr:col>
      <xdr:colOff>279400</xdr:colOff>
      <xdr:row>26</xdr:row>
      <xdr:rowOff>158750</xdr:rowOff>
    </xdr:from>
    <xdr:ext cx="3276600" cy="8763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467850" y="6502400"/>
          <a:ext cx="3276600" cy="876300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Zeiten für die Bereiche A - E werden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Unterrichtseinheiten (45 Minuten)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angegeben</a:t>
          </a: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Std. in UEs  hilft der Umrechner:</a:t>
          </a: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279400</xdr:colOff>
      <xdr:row>28</xdr:row>
      <xdr:rowOff>82550</xdr:rowOff>
    </xdr:from>
    <xdr:ext cx="3276600" cy="8763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9467850" y="1936750"/>
          <a:ext cx="3276600" cy="876300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Zeiten für die Bereiche A - E werden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Unterrichtseinheiten (45 Minuten)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angegeben</a:t>
          </a: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Std.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 UEs  hilft der Umrechner:</a:t>
          </a: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85725</xdr:rowOff>
    </xdr:from>
    <xdr:ext cx="3307522" cy="15525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9480826" y="1079638"/>
          <a:ext cx="3307522" cy="1552575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Theatertherapeutische Praxis wird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Stunden </a:t>
          </a:r>
          <a:b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(60 Minuten)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angegeben. Dabei auf das nächste Viertel aufrunden: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1/4 Std. = 0,25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1/2 Std. = 0,5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3/4 Std. = 0,75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UEs in Std. hilft der Umrechner:</a:t>
          </a:r>
          <a:endParaRPr sz="1100"/>
        </a:p>
      </xdr:txBody>
    </xdr:sp>
    <xdr:clientData fLocksWithSheet="0"/>
  </xdr:oneCellAnchor>
  <xdr:oneCellAnchor>
    <xdr:from>
      <xdr:col>7</xdr:col>
      <xdr:colOff>0</xdr:colOff>
      <xdr:row>26</xdr:row>
      <xdr:rowOff>143565</xdr:rowOff>
    </xdr:from>
    <xdr:ext cx="3276600" cy="8763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9480826" y="6510130"/>
          <a:ext cx="3276600" cy="876300"/>
        </a:xfrm>
        <a:prstGeom prst="rect">
          <a:avLst/>
        </a:prstGeom>
        <a:solidFill>
          <a:srgbClr val="FEE599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Hinweis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Zeiten für die Bereiche A - E werden in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Unterrichtseinheiten (45 Minuten)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angegeben</a:t>
          </a: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Zum Umrechnen von Std. in UEs  hilft der Umrechner: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CC2E5"/>
    <pageSetUpPr fitToPage="1"/>
  </sheetPr>
  <dimension ref="A1:Z1000"/>
  <sheetViews>
    <sheetView showGridLines="0" zoomScale="120" zoomScaleNormal="120" workbookViewId="0">
      <selection activeCell="B2" sqref="B2"/>
    </sheetView>
  </sheetViews>
  <sheetFormatPr baseColWidth="10" defaultColWidth="14.453125" defaultRowHeight="15" customHeight="1" x14ac:dyDescent="0.35"/>
  <cols>
    <col min="1" max="1" width="2.26953125" customWidth="1"/>
    <col min="2" max="2" width="5.7265625" customWidth="1"/>
    <col min="3" max="3" width="4.08984375" customWidth="1"/>
    <col min="4" max="4" width="6.26953125" customWidth="1"/>
    <col min="5" max="5" width="5.26953125" customWidth="1"/>
    <col min="6" max="6" width="56.81640625" customWidth="1"/>
    <col min="7" max="7" width="2.54296875" customWidth="1"/>
    <col min="8" max="8" width="42.08984375" customWidth="1"/>
    <col min="9" max="26" width="11.453125" customWidth="1"/>
  </cols>
  <sheetData>
    <row r="1" spans="1:26" ht="21" x14ac:dyDescent="0.5">
      <c r="A1" s="1"/>
      <c r="B1" s="2" t="s">
        <v>148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35">
      <c r="A4" s="4"/>
      <c r="B4" s="5" t="s">
        <v>1</v>
      </c>
      <c r="C4" s="6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 x14ac:dyDescent="0.35">
      <c r="A5" s="7"/>
      <c r="B5" s="8" t="s">
        <v>2</v>
      </c>
      <c r="C5" s="9"/>
      <c r="D5" s="9"/>
      <c r="E5" s="9"/>
      <c r="F5" s="10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1.75" customHeight="1" x14ac:dyDescent="0.35">
      <c r="A6" s="7"/>
      <c r="B6" s="11" t="s">
        <v>3</v>
      </c>
      <c r="C6" s="12"/>
      <c r="D6" s="12"/>
      <c r="E6" s="13"/>
      <c r="F6" s="153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1.75" customHeight="1" x14ac:dyDescent="0.35">
      <c r="A7" s="7"/>
      <c r="B7" s="11" t="s">
        <v>4</v>
      </c>
      <c r="C7" s="12"/>
      <c r="D7" s="12"/>
      <c r="E7" s="13"/>
      <c r="F7" s="15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42" customHeight="1" x14ac:dyDescent="0.35">
      <c r="A8" s="7"/>
      <c r="B8" s="11" t="s">
        <v>5</v>
      </c>
      <c r="C8" s="12"/>
      <c r="D8" s="12"/>
      <c r="E8" s="13"/>
      <c r="F8" s="15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1.75" customHeight="1" x14ac:dyDescent="0.35">
      <c r="A9" s="7"/>
      <c r="B9" s="11" t="s">
        <v>6</v>
      </c>
      <c r="C9" s="12"/>
      <c r="D9" s="12"/>
      <c r="E9" s="13"/>
      <c r="F9" s="15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1.75" customHeight="1" x14ac:dyDescent="0.35">
      <c r="A10" s="7"/>
      <c r="B10" s="11" t="s">
        <v>7</v>
      </c>
      <c r="C10" s="12"/>
      <c r="D10" s="12"/>
      <c r="E10" s="13"/>
      <c r="F10" s="15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42.75" customHeight="1" x14ac:dyDescent="0.35">
      <c r="A11" s="7"/>
      <c r="B11" s="163" t="s">
        <v>8</v>
      </c>
      <c r="C11" s="164"/>
      <c r="D11" s="164"/>
      <c r="E11" s="165"/>
      <c r="F11" s="155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1.75" customHeight="1" x14ac:dyDescent="0.3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1.75" customHeight="1" x14ac:dyDescent="0.35">
      <c r="A13" s="7"/>
      <c r="B13" s="7"/>
      <c r="C13" s="7"/>
      <c r="D13" s="7"/>
      <c r="E13" s="7"/>
      <c r="F13" s="7"/>
      <c r="G13" s="7"/>
      <c r="H13" s="14" t="s">
        <v>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1.75" customHeight="1" x14ac:dyDescent="0.35">
      <c r="A14" s="4"/>
      <c r="B14" s="15" t="s">
        <v>10</v>
      </c>
      <c r="C14" s="15"/>
      <c r="D14" s="15"/>
      <c r="E14" s="15"/>
      <c r="F14" s="15"/>
      <c r="G14" s="4"/>
      <c r="H14" s="159" t="s">
        <v>11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.75" customHeigh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 x14ac:dyDescent="0.35">
      <c r="A16" s="7"/>
      <c r="B16" s="15" t="s">
        <v>12</v>
      </c>
      <c r="C16" s="16"/>
      <c r="D16" s="16"/>
      <c r="E16" s="16"/>
      <c r="F16" s="1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 x14ac:dyDescent="0.35">
      <c r="A17" s="7"/>
      <c r="B17" s="7"/>
      <c r="C17" s="7"/>
      <c r="D17" s="7"/>
      <c r="E17" s="7"/>
      <c r="F17" s="7"/>
      <c r="G17" s="7"/>
      <c r="H17" s="1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9.25" customHeight="1" x14ac:dyDescent="0.35">
      <c r="A18" s="7"/>
      <c r="B18" s="156"/>
      <c r="C18" s="166" t="s">
        <v>13</v>
      </c>
      <c r="D18" s="167"/>
      <c r="E18" s="167"/>
      <c r="F18" s="167"/>
      <c r="G18" s="18"/>
      <c r="H18" s="1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1.75" customHeight="1" x14ac:dyDescent="0.35">
      <c r="A19" s="7"/>
      <c r="B19" s="7"/>
      <c r="C19" s="157"/>
      <c r="D19" s="19" t="s">
        <v>14</v>
      </c>
      <c r="E19" s="7"/>
      <c r="F19" s="7"/>
      <c r="G19" s="7"/>
      <c r="H19" s="160" t="s">
        <v>15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1.75" customHeight="1" x14ac:dyDescent="0.35">
      <c r="A20" s="7"/>
      <c r="B20" s="7"/>
      <c r="C20" s="157"/>
      <c r="D20" s="19" t="s">
        <v>16</v>
      </c>
      <c r="E20" s="7"/>
      <c r="F20" s="7"/>
      <c r="G20" s="7"/>
      <c r="H20" s="161" t="s">
        <v>17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3.5" customHeight="1" x14ac:dyDescent="0.35">
      <c r="A21" s="7"/>
      <c r="B21" s="7"/>
      <c r="C21" s="7"/>
      <c r="D21" s="7"/>
      <c r="E21" s="7"/>
      <c r="F21" s="7"/>
      <c r="G21" s="7"/>
      <c r="H21" s="2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9.25" customHeight="1" x14ac:dyDescent="0.35">
      <c r="A22" s="7"/>
      <c r="B22" s="156"/>
      <c r="C22" s="19" t="s">
        <v>18</v>
      </c>
      <c r="D22" s="21"/>
      <c r="E22" s="21"/>
      <c r="F22" s="21"/>
      <c r="G22" s="21"/>
      <c r="H22" s="162" t="s">
        <v>19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1.75" customHeigh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3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3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3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3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3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3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3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3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3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3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3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3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3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3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3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3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3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3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3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3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3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3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3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3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3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3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3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3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3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3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3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3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3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3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3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3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3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3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3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3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3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3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3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3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3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3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3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3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3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3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3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3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3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3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3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3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3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3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3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3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3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3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3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3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3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3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3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3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3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3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3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3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3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3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3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3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3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3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3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3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3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3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3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3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3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3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3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3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3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3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3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3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3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3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3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3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3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3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3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3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3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3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3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3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3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3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3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3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3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3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3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3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3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3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3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3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3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3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3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3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3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3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3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3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3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3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3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3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3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3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3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3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3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3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3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3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3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3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3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3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3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3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3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3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3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3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3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3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3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3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3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3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3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3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3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3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3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3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3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3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3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3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3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3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3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3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3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3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3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3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3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3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3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3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3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3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3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3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3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3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3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3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3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3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3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3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3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3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3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3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3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3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3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3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3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3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3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3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3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3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3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3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3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3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3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3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3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3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3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3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3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3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3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3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3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3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3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3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3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3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3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3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3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3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3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3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3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3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3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3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3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3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3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3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3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3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3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3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3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3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3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3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3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3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3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3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3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3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3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3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3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3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3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3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3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3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3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3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3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3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3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3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3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3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3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3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3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3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3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3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3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3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3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3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3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3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3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3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3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3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3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3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3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3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3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3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3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3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3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3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3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3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3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3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3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3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3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3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3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3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3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3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3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3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3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3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3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3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3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3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3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3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3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selectLockedCells="1"/>
  <mergeCells count="2">
    <mergeCell ref="B11:E11"/>
    <mergeCell ref="C18:F18"/>
  </mergeCells>
  <hyperlinks>
    <hyperlink ref="H14" location="'Erst-Registratur'!A1" display="Gehe zu Blatt &quot;Erst-Registratur&quot;" xr:uid="{00000000-0004-0000-0000-000000000000}"/>
    <hyperlink ref="H19" location="'1 - Mit berufl.Praxis'!A1" display="Gehe zu Blatt &quot;1 - Mit berufl.Praxis&quot;" xr:uid="{00000000-0004-0000-0000-000001000000}"/>
    <hyperlink ref="H20" location="'2 - Ohne berufl.Praxis'!A1" display="Gehe zu Blatt &quot;2 - Ohne berufl.Praxis&quot;" xr:uid="{00000000-0004-0000-0000-000002000000}"/>
    <hyperlink ref="H22" location="'3 - fortlauf.Re-Zertifizierung'!A1" display="Gehe zu Blatt &quot;3 - Fortlaufende Re-Zertifzierung&quot;" xr:uid="{00000000-0004-0000-0000-000003000000}"/>
  </hyperlink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C6E7"/>
    <pageSetUpPr fitToPage="1"/>
  </sheetPr>
  <dimension ref="A1:Z1000"/>
  <sheetViews>
    <sheetView tabSelected="1" zoomScale="120" zoomScaleNormal="120" workbookViewId="0">
      <selection activeCell="A7" sqref="A7"/>
    </sheetView>
  </sheetViews>
  <sheetFormatPr baseColWidth="10" defaultColWidth="14.453125" defaultRowHeight="15" customHeight="1" x14ac:dyDescent="0.35"/>
  <cols>
    <col min="1" max="1" width="4.26953125" customWidth="1"/>
    <col min="2" max="2" width="56.08984375" customWidth="1"/>
    <col min="3" max="3" width="30.7265625" customWidth="1"/>
    <col min="4" max="4" width="17.7265625" customWidth="1"/>
    <col min="5" max="6" width="11.453125" customWidth="1"/>
    <col min="7" max="8" width="5.08984375" customWidth="1"/>
    <col min="9" max="26" width="11.453125" customWidth="1"/>
  </cols>
  <sheetData>
    <row r="1" spans="1:26" ht="19.5" customHeight="1" x14ac:dyDescent="0.5">
      <c r="A1" s="2" t="s">
        <v>148</v>
      </c>
    </row>
    <row r="2" spans="1:26" ht="19.5" customHeight="1" x14ac:dyDescent="0.35">
      <c r="A2" s="22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3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23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2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24" t="s">
        <v>23</v>
      </c>
    </row>
    <row r="7" spans="1:26" ht="24" customHeight="1" x14ac:dyDescent="0.35">
      <c r="A7" s="158"/>
      <c r="B7" s="25" t="s">
        <v>24</v>
      </c>
      <c r="C7" s="26"/>
      <c r="D7" s="26"/>
    </row>
    <row r="8" spans="1:26" ht="24" customHeight="1" x14ac:dyDescent="0.35">
      <c r="A8" s="27"/>
      <c r="B8" s="28" t="s">
        <v>149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26" customHeight="1" x14ac:dyDescent="0.35">
      <c r="B9" s="171" t="s">
        <v>25</v>
      </c>
      <c r="C9" s="167"/>
      <c r="D9" s="167"/>
      <c r="E9" s="29"/>
      <c r="F9" s="29"/>
      <c r="G9" s="29"/>
      <c r="H9" s="29"/>
    </row>
    <row r="10" spans="1:26" ht="45" customHeight="1" x14ac:dyDescent="0.35">
      <c r="B10" s="171" t="s">
        <v>26</v>
      </c>
      <c r="C10" s="167"/>
      <c r="D10" s="167"/>
      <c r="E10" s="30"/>
      <c r="F10" s="30"/>
      <c r="G10" s="30"/>
      <c r="H10" s="30"/>
    </row>
    <row r="11" spans="1:26" ht="86.25" customHeight="1" x14ac:dyDescent="0.35">
      <c r="B11" s="171" t="s">
        <v>150</v>
      </c>
      <c r="C11" s="167"/>
      <c r="D11" s="167"/>
      <c r="E11" s="30"/>
      <c r="F11" s="30"/>
      <c r="G11" s="30"/>
      <c r="H11" s="30"/>
    </row>
    <row r="12" spans="1:26" ht="18.75" customHeight="1" x14ac:dyDescent="0.35"/>
    <row r="13" spans="1:26" ht="24" customHeight="1" x14ac:dyDescent="0.35">
      <c r="A13" s="158"/>
      <c r="B13" s="31" t="s">
        <v>27</v>
      </c>
    </row>
    <row r="14" spans="1:26" ht="19.5" customHeight="1" x14ac:dyDescent="0.35">
      <c r="A14" s="27"/>
      <c r="B14" s="32" t="s">
        <v>28</v>
      </c>
      <c r="C14" s="33" t="s">
        <v>29</v>
      </c>
      <c r="D14" s="34" t="s">
        <v>30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9.5" customHeight="1" x14ac:dyDescent="0.35">
      <c r="A15" s="27"/>
      <c r="B15" s="138"/>
      <c r="C15" s="139"/>
      <c r="D15" s="140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5" customHeight="1" x14ac:dyDescent="0.35">
      <c r="A16" s="27"/>
      <c r="B16" s="138"/>
      <c r="C16" s="139"/>
      <c r="D16" s="140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5" customHeight="1" x14ac:dyDescent="0.35">
      <c r="A17" s="27"/>
      <c r="B17" s="138"/>
      <c r="C17" s="139"/>
      <c r="D17" s="140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9.5" customHeight="1" x14ac:dyDescent="0.35">
      <c r="A18" s="27"/>
      <c r="B18" s="138"/>
      <c r="C18" s="139"/>
      <c r="D18" s="140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9.5" customHeight="1" x14ac:dyDescent="0.35">
      <c r="A19" s="27"/>
      <c r="B19" s="138"/>
      <c r="C19" s="139"/>
      <c r="D19" s="140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9.5" customHeight="1" x14ac:dyDescent="0.35">
      <c r="A20" s="27"/>
      <c r="B20" s="138"/>
      <c r="C20" s="139"/>
      <c r="D20" s="140"/>
      <c r="E20" s="27"/>
      <c r="F20" s="27"/>
      <c r="G20" s="27"/>
      <c r="H20" s="27"/>
      <c r="I20" s="172" t="s">
        <v>31</v>
      </c>
      <c r="J20" s="173"/>
      <c r="K20" s="174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9.5" customHeight="1" x14ac:dyDescent="0.35">
      <c r="A21" s="27"/>
      <c r="B21" s="138"/>
      <c r="C21" s="139"/>
      <c r="D21" s="140"/>
      <c r="E21" s="27"/>
      <c r="F21" s="27"/>
      <c r="G21" s="27"/>
      <c r="H21" s="27"/>
      <c r="I21" s="175" t="s">
        <v>32</v>
      </c>
      <c r="J21" s="176"/>
      <c r="K21" s="17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9.5" customHeight="1" x14ac:dyDescent="0.35">
      <c r="A22" s="27"/>
      <c r="B22" s="138"/>
      <c r="C22" s="139"/>
      <c r="D22" s="140"/>
      <c r="E22" s="27"/>
      <c r="F22" s="27"/>
      <c r="G22" s="27"/>
      <c r="H22" s="27"/>
      <c r="I22" s="38" t="s">
        <v>33</v>
      </c>
      <c r="J22" s="39" t="s">
        <v>34</v>
      </c>
      <c r="K22" s="40" t="s">
        <v>35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9.5" customHeight="1" x14ac:dyDescent="0.35">
      <c r="A23" s="27"/>
      <c r="B23" s="138"/>
      <c r="C23" s="139"/>
      <c r="D23" s="140"/>
      <c r="E23" s="27"/>
      <c r="F23" s="27"/>
      <c r="G23" s="27"/>
      <c r="H23" s="27"/>
      <c r="I23" s="145">
        <v>4</v>
      </c>
      <c r="J23" s="42">
        <f>I23*0.75</f>
        <v>3</v>
      </c>
      <c r="K23" s="43">
        <f>ROUNDUP(J23*4,0)/4</f>
        <v>3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9.5" customHeight="1" x14ac:dyDescent="0.35">
      <c r="A24" s="27"/>
      <c r="B24" s="138"/>
      <c r="C24" s="139"/>
      <c r="D24" s="140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9.5" customHeight="1" x14ac:dyDescent="0.35">
      <c r="A25" s="27"/>
      <c r="B25" s="141"/>
      <c r="C25" s="139"/>
      <c r="D25" s="140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9.5" customHeight="1" x14ac:dyDescent="0.35">
      <c r="A26" s="27"/>
      <c r="B26" s="138"/>
      <c r="C26" s="139"/>
      <c r="D26" s="140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9.5" customHeight="1" x14ac:dyDescent="0.35">
      <c r="A27" s="27"/>
      <c r="B27" s="138"/>
      <c r="C27" s="139"/>
      <c r="D27" s="140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9.5" customHeight="1" x14ac:dyDescent="0.35">
      <c r="A28" s="27"/>
      <c r="B28" s="138"/>
      <c r="C28" s="139"/>
      <c r="D28" s="140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9.5" customHeight="1" x14ac:dyDescent="0.35">
      <c r="A29" s="27"/>
      <c r="B29" s="138"/>
      <c r="C29" s="139"/>
      <c r="D29" s="140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9.5" customHeight="1" x14ac:dyDescent="0.35">
      <c r="A30" s="27"/>
      <c r="B30" s="138"/>
      <c r="C30" s="139"/>
      <c r="D30" s="140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4.5" customHeight="1" x14ac:dyDescent="0.35">
      <c r="B31" s="45"/>
      <c r="D31" s="46"/>
      <c r="Q31" s="27"/>
    </row>
    <row r="32" spans="1:26" ht="19.5" customHeight="1" x14ac:dyDescent="0.35">
      <c r="B32" s="136" t="s">
        <v>36</v>
      </c>
      <c r="C32" s="47" t="s">
        <v>37</v>
      </c>
      <c r="D32" s="48">
        <f>SUM(D14:D30)</f>
        <v>0</v>
      </c>
      <c r="E32" s="49" t="str">
        <f>IF(D32&lt;30,"!!!","")</f>
        <v>!!!</v>
      </c>
      <c r="F32" s="50"/>
    </row>
    <row r="33" spans="1:26" ht="12" customHeight="1" x14ac:dyDescent="0.35"/>
    <row r="34" spans="1:26" ht="14.25" customHeight="1" x14ac:dyDescent="0.35">
      <c r="A34" s="51"/>
      <c r="B34" s="52" t="s">
        <v>38</v>
      </c>
      <c r="C34" s="53" t="s">
        <v>39</v>
      </c>
      <c r="D34" s="53" t="s">
        <v>40</v>
      </c>
      <c r="E34" s="54" t="s">
        <v>41</v>
      </c>
      <c r="F34" s="54" t="s">
        <v>42</v>
      </c>
      <c r="G34" s="55"/>
      <c r="H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9.5" customHeight="1" x14ac:dyDescent="0.35">
      <c r="B35" s="44"/>
      <c r="C35" s="56"/>
      <c r="D35" s="142"/>
      <c r="E35" s="144"/>
      <c r="F35" s="58">
        <f t="shared" ref="F35:F40" si="0">E35</f>
        <v>0</v>
      </c>
    </row>
    <row r="36" spans="1:26" ht="19.5" customHeight="1" x14ac:dyDescent="0.35">
      <c r="B36" s="44"/>
      <c r="C36" s="56"/>
      <c r="D36" s="59"/>
      <c r="E36" s="57"/>
      <c r="F36" s="58">
        <f t="shared" si="0"/>
        <v>0</v>
      </c>
    </row>
    <row r="37" spans="1:26" ht="19.5" customHeight="1" x14ac:dyDescent="0.35">
      <c r="B37" s="44"/>
      <c r="C37" s="56"/>
      <c r="D37" s="59"/>
      <c r="E37" s="57"/>
      <c r="F37" s="58">
        <f t="shared" si="0"/>
        <v>0</v>
      </c>
    </row>
    <row r="38" spans="1:26" ht="19.5" customHeight="1" x14ac:dyDescent="0.35">
      <c r="B38" s="44"/>
      <c r="C38" s="56"/>
      <c r="D38" s="59"/>
      <c r="E38" s="57"/>
      <c r="F38" s="58">
        <f t="shared" si="0"/>
        <v>0</v>
      </c>
      <c r="I38" s="178" t="s">
        <v>44</v>
      </c>
      <c r="J38" s="164"/>
      <c r="K38" s="165"/>
    </row>
    <row r="39" spans="1:26" ht="19.5" customHeight="1" x14ac:dyDescent="0.35">
      <c r="B39" s="44"/>
      <c r="C39" s="56"/>
      <c r="D39" s="59"/>
      <c r="E39" s="57"/>
      <c r="F39" s="58">
        <f t="shared" si="0"/>
        <v>0</v>
      </c>
      <c r="I39" s="60" t="s">
        <v>34</v>
      </c>
      <c r="J39" s="39" t="s">
        <v>33</v>
      </c>
      <c r="K39" s="61"/>
    </row>
    <row r="40" spans="1:26" ht="19.5" customHeight="1" x14ac:dyDescent="0.35">
      <c r="B40" s="44"/>
      <c r="C40" s="56"/>
      <c r="D40" s="59"/>
      <c r="E40" s="57"/>
      <c r="F40" s="58">
        <f t="shared" si="0"/>
        <v>0</v>
      </c>
      <c r="I40" s="145">
        <v>6</v>
      </c>
      <c r="J40" s="62">
        <f>I40*4/3</f>
        <v>8</v>
      </c>
      <c r="K40" s="63"/>
    </row>
    <row r="41" spans="1:26" ht="3" customHeight="1" x14ac:dyDescent="0.35">
      <c r="B41" s="45"/>
      <c r="F41" s="46"/>
      <c r="P41" s="27"/>
    </row>
    <row r="42" spans="1:26" ht="19.5" customHeight="1" x14ac:dyDescent="0.35">
      <c r="B42" s="168" t="s">
        <v>45</v>
      </c>
      <c r="C42" s="169"/>
      <c r="D42" s="170"/>
      <c r="E42" s="64" t="s">
        <v>37</v>
      </c>
      <c r="F42" s="48">
        <f>SUM(F35:F40)</f>
        <v>0</v>
      </c>
      <c r="G42" s="65" t="str">
        <f>IF(F42&lt;8,"!!!","")</f>
        <v>!!!</v>
      </c>
    </row>
    <row r="43" spans="1:26" ht="18.75" customHeight="1" x14ac:dyDescent="0.35">
      <c r="P43" s="27"/>
    </row>
    <row r="44" spans="1:26" ht="31.5" customHeight="1" x14ac:dyDescent="0.35">
      <c r="B44" s="52" t="s">
        <v>46</v>
      </c>
      <c r="C44" s="53" t="s">
        <v>47</v>
      </c>
      <c r="D44" s="53" t="s">
        <v>48</v>
      </c>
      <c r="E44" s="54" t="s">
        <v>41</v>
      </c>
      <c r="F44" s="54" t="s">
        <v>42</v>
      </c>
      <c r="P44" s="27"/>
    </row>
    <row r="45" spans="1:26" ht="19.5" customHeight="1" x14ac:dyDescent="0.35">
      <c r="B45" s="141"/>
      <c r="C45" s="142"/>
      <c r="D45" s="143"/>
      <c r="E45" s="144">
        <v>22.5</v>
      </c>
      <c r="F45" s="58">
        <f t="shared" ref="F45:F50" si="1">E45</f>
        <v>22.5</v>
      </c>
      <c r="P45" s="27"/>
    </row>
    <row r="46" spans="1:26" ht="19.5" customHeight="1" x14ac:dyDescent="0.35">
      <c r="B46" s="141"/>
      <c r="C46" s="142"/>
      <c r="D46" s="142"/>
      <c r="E46" s="144"/>
      <c r="F46" s="58">
        <f t="shared" si="1"/>
        <v>0</v>
      </c>
      <c r="P46" s="27"/>
    </row>
    <row r="47" spans="1:26" ht="19.5" customHeight="1" x14ac:dyDescent="0.35">
      <c r="B47" s="141"/>
      <c r="C47" s="142"/>
      <c r="D47" s="142"/>
      <c r="E47" s="144"/>
      <c r="F47" s="58">
        <f t="shared" si="1"/>
        <v>0</v>
      </c>
      <c r="P47" s="27"/>
    </row>
    <row r="48" spans="1:26" ht="19.5" customHeight="1" x14ac:dyDescent="0.35">
      <c r="B48" s="141"/>
      <c r="C48" s="142"/>
      <c r="D48" s="142"/>
      <c r="E48" s="144"/>
      <c r="F48" s="58">
        <f t="shared" si="1"/>
        <v>0</v>
      </c>
      <c r="P48" s="27"/>
    </row>
    <row r="49" spans="1:26" ht="19.5" customHeight="1" x14ac:dyDescent="0.35">
      <c r="B49" s="141"/>
      <c r="C49" s="142"/>
      <c r="D49" s="142"/>
      <c r="E49" s="144"/>
      <c r="F49" s="58">
        <f t="shared" si="1"/>
        <v>0</v>
      </c>
      <c r="P49" s="27"/>
    </row>
    <row r="50" spans="1:26" ht="19.5" customHeight="1" x14ac:dyDescent="0.35">
      <c r="B50" s="141"/>
      <c r="C50" s="142"/>
      <c r="D50" s="142"/>
      <c r="E50" s="144"/>
      <c r="F50" s="58">
        <f t="shared" si="1"/>
        <v>0</v>
      </c>
      <c r="P50" s="27"/>
    </row>
    <row r="51" spans="1:26" ht="4.5" customHeight="1" x14ac:dyDescent="0.35">
      <c r="B51" s="45"/>
      <c r="F51" s="46"/>
      <c r="J51" s="66"/>
      <c r="P51" s="27"/>
    </row>
    <row r="52" spans="1:26" ht="45" customHeight="1" x14ac:dyDescent="0.35">
      <c r="B52" s="168" t="s">
        <v>49</v>
      </c>
      <c r="C52" s="169"/>
      <c r="D52" s="170"/>
      <c r="E52" s="64" t="s">
        <v>37</v>
      </c>
      <c r="F52" s="48">
        <f>SUM(F45:F50)</f>
        <v>22.5</v>
      </c>
      <c r="G52" s="24" t="str">
        <f>IF(D32&lt;30,IF(F52&lt;50,"!!!",""),IF(F52&lt;30,"!!!",""))</f>
        <v>!!!</v>
      </c>
      <c r="J52" s="51"/>
      <c r="P52" s="27"/>
    </row>
    <row r="53" spans="1:26" ht="14.25" customHeight="1" x14ac:dyDescent="0.35">
      <c r="P53" s="27"/>
    </row>
    <row r="54" spans="1:26" ht="28.5" customHeight="1" x14ac:dyDescent="0.35">
      <c r="A54" s="27"/>
      <c r="B54" s="27"/>
      <c r="C54" s="27"/>
      <c r="D54" s="27"/>
      <c r="E54" s="67" t="s">
        <v>50</v>
      </c>
      <c r="F54" s="68">
        <f>SUM(D32,F42,F52)</f>
        <v>22.5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4.25" customHeight="1" x14ac:dyDescent="0.35">
      <c r="E55" s="69" t="s">
        <v>51</v>
      </c>
      <c r="F55" s="70">
        <v>50</v>
      </c>
      <c r="P55" s="27"/>
    </row>
    <row r="56" spans="1:26" ht="14.25" customHeight="1" x14ac:dyDescent="0.35">
      <c r="E56" s="69" t="s">
        <v>52</v>
      </c>
      <c r="F56" s="24">
        <v>70</v>
      </c>
    </row>
    <row r="57" spans="1:26" ht="14.25" customHeight="1" x14ac:dyDescent="0.35"/>
    <row r="58" spans="1:26" ht="14.25" customHeight="1" x14ac:dyDescent="0.35"/>
    <row r="59" spans="1:26" ht="14.25" customHeight="1" x14ac:dyDescent="0.35"/>
    <row r="60" spans="1:26" ht="14.25" customHeight="1" x14ac:dyDescent="0.35"/>
    <row r="61" spans="1:26" ht="14.25" customHeight="1" x14ac:dyDescent="0.35"/>
    <row r="62" spans="1:26" ht="14.25" customHeight="1" x14ac:dyDescent="0.35"/>
    <row r="63" spans="1:26" ht="14.25" customHeight="1" x14ac:dyDescent="0.35"/>
    <row r="64" spans="1:26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sheet="1" objects="1" scenarios="1" selectLockedCells="1"/>
  <mergeCells count="8">
    <mergeCell ref="B52:D52"/>
    <mergeCell ref="B9:D9"/>
    <mergeCell ref="B10:D10"/>
    <mergeCell ref="B11:D11"/>
    <mergeCell ref="I20:K20"/>
    <mergeCell ref="I21:K21"/>
    <mergeCell ref="I38:K38"/>
    <mergeCell ref="B42:D42"/>
  </mergeCells>
  <pageMargins left="0.70866141732283472" right="0.70866141732283472" top="0.78740157480314965" bottom="0.7874015748031496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D965"/>
    <pageSetUpPr fitToPage="1"/>
  </sheetPr>
  <dimension ref="A1:Z1002"/>
  <sheetViews>
    <sheetView showGridLines="0" zoomScale="120" zoomScaleNormal="120" workbookViewId="0">
      <selection activeCell="A7" sqref="A7"/>
    </sheetView>
  </sheetViews>
  <sheetFormatPr baseColWidth="10" defaultColWidth="14.453125" defaultRowHeight="15" customHeight="1" x14ac:dyDescent="0.35"/>
  <cols>
    <col min="1" max="1" width="56.08984375" customWidth="1"/>
    <col min="2" max="2" width="30.7265625" customWidth="1"/>
    <col min="3" max="3" width="17.54296875" customWidth="1"/>
    <col min="4" max="4" width="11" customWidth="1"/>
    <col min="5" max="5" width="12.08984375" customWidth="1"/>
    <col min="6" max="7" width="4.08984375" customWidth="1"/>
    <col min="8" max="8" width="13.26953125" customWidth="1"/>
    <col min="9" max="26" width="10.7265625" customWidth="1"/>
  </cols>
  <sheetData>
    <row r="1" spans="1:26" ht="19.5" customHeight="1" x14ac:dyDescent="0.5">
      <c r="A1" s="2" t="s">
        <v>148</v>
      </c>
    </row>
    <row r="2" spans="1:26" ht="19.5" customHeight="1" x14ac:dyDescent="0.35">
      <c r="A2" s="22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3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23" t="s">
        <v>54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H5" s="27"/>
      <c r="I5" s="27"/>
      <c r="J5" s="27"/>
    </row>
    <row r="6" spans="1:26" ht="19.5" customHeight="1" x14ac:dyDescent="0.35">
      <c r="A6" s="71" t="s">
        <v>28</v>
      </c>
      <c r="B6" s="72" t="s">
        <v>29</v>
      </c>
      <c r="C6" s="73" t="s">
        <v>30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9.5" customHeight="1" x14ac:dyDescent="0.35">
      <c r="A7" s="138"/>
      <c r="B7" s="139"/>
      <c r="C7" s="140">
        <v>10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9.5" customHeight="1" x14ac:dyDescent="0.35">
      <c r="A8" s="138"/>
      <c r="B8" s="139"/>
      <c r="C8" s="140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9.5" customHeight="1" x14ac:dyDescent="0.35">
      <c r="A9" s="138"/>
      <c r="B9" s="139"/>
      <c r="C9" s="14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9.5" customHeight="1" x14ac:dyDescent="0.35">
      <c r="A10" s="138"/>
      <c r="B10" s="139"/>
      <c r="C10" s="140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.5" customHeight="1" x14ac:dyDescent="0.35">
      <c r="A11" s="138"/>
      <c r="B11" s="139"/>
      <c r="C11" s="14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9.5" customHeight="1" x14ac:dyDescent="0.35">
      <c r="A12" s="138"/>
      <c r="B12" s="139"/>
      <c r="C12" s="140"/>
      <c r="D12" s="27"/>
      <c r="E12" s="27"/>
      <c r="F12" s="27"/>
      <c r="G12" s="27"/>
      <c r="H12" s="172" t="s">
        <v>43</v>
      </c>
      <c r="I12" s="173"/>
      <c r="J12" s="174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9.5" customHeight="1" x14ac:dyDescent="0.35">
      <c r="A13" s="138"/>
      <c r="B13" s="139"/>
      <c r="C13" s="140"/>
      <c r="D13" s="27"/>
      <c r="E13" s="27"/>
      <c r="F13" s="27"/>
      <c r="G13" s="27"/>
      <c r="H13" s="175" t="s">
        <v>32</v>
      </c>
      <c r="I13" s="176"/>
      <c r="J13" s="17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9.5" customHeight="1" x14ac:dyDescent="0.35">
      <c r="A14" s="138"/>
      <c r="B14" s="139"/>
      <c r="C14" s="140"/>
      <c r="D14" s="27"/>
      <c r="E14" s="27"/>
      <c r="F14" s="27"/>
      <c r="G14" s="27"/>
      <c r="H14" s="38" t="s">
        <v>33</v>
      </c>
      <c r="I14" s="39" t="s">
        <v>34</v>
      </c>
      <c r="J14" s="40" t="s">
        <v>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9.5" customHeight="1" x14ac:dyDescent="0.35">
      <c r="A15" s="138"/>
      <c r="B15" s="139"/>
      <c r="C15" s="140"/>
      <c r="D15" s="27"/>
      <c r="E15" s="27"/>
      <c r="F15" s="27"/>
      <c r="G15" s="27"/>
      <c r="H15" s="145">
        <v>4</v>
      </c>
      <c r="I15" s="42">
        <f>H15*0.75</f>
        <v>3</v>
      </c>
      <c r="J15" s="43">
        <f>ROUNDUP(I15*4,0)/4</f>
        <v>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5" customHeight="1" x14ac:dyDescent="0.35">
      <c r="A16" s="138"/>
      <c r="B16" s="139"/>
      <c r="C16" s="140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5" customHeight="1" x14ac:dyDescent="0.35">
      <c r="A17" s="141"/>
      <c r="B17" s="139"/>
      <c r="C17" s="140"/>
      <c r="D17" s="27"/>
      <c r="E17" s="27"/>
      <c r="F17" s="27"/>
      <c r="G17" s="27"/>
      <c r="H17" s="27"/>
      <c r="I17" s="27"/>
      <c r="J17" s="13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9.5" customHeight="1" x14ac:dyDescent="0.35">
      <c r="A18" s="138"/>
      <c r="B18" s="139"/>
      <c r="C18" s="140"/>
      <c r="D18" s="27"/>
      <c r="E18" s="27"/>
      <c r="F18" s="27"/>
      <c r="G18" s="27"/>
      <c r="H18" s="27"/>
      <c r="I18" s="27"/>
      <c r="J18" s="13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9.5" customHeight="1" x14ac:dyDescent="0.35">
      <c r="A19" s="138"/>
      <c r="B19" s="139"/>
      <c r="C19" s="140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9.5" customHeight="1" x14ac:dyDescent="0.35">
      <c r="A20" s="138"/>
      <c r="B20" s="139"/>
      <c r="C20" s="140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9.5" customHeight="1" x14ac:dyDescent="0.35">
      <c r="A21" s="138"/>
      <c r="B21" s="139"/>
      <c r="C21" s="140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9.5" customHeight="1" x14ac:dyDescent="0.35">
      <c r="A22" s="138"/>
      <c r="B22" s="139"/>
      <c r="C22" s="14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2" customHeight="1" x14ac:dyDescent="0.35">
      <c r="A23" s="45"/>
      <c r="C23" s="46"/>
    </row>
    <row r="24" spans="1:26" ht="19.5" customHeight="1" x14ac:dyDescent="0.35">
      <c r="A24" s="179" t="s">
        <v>55</v>
      </c>
      <c r="B24" s="74" t="s">
        <v>37</v>
      </c>
      <c r="C24" s="75">
        <f>SUM(C7:C23)</f>
        <v>10</v>
      </c>
    </row>
    <row r="25" spans="1:26" ht="19.5" customHeight="1" x14ac:dyDescent="0.35">
      <c r="A25" s="180"/>
      <c r="B25" s="76" t="s">
        <v>56</v>
      </c>
      <c r="C25" s="77">
        <f>C24/36</f>
        <v>0.27777777777777779</v>
      </c>
    </row>
    <row r="26" spans="1:26" ht="19.5" customHeight="1" x14ac:dyDescent="0.35"/>
    <row r="27" spans="1:26" ht="29" x14ac:dyDescent="0.35">
      <c r="A27" s="78" t="s">
        <v>57</v>
      </c>
      <c r="B27" s="79"/>
      <c r="C27" s="80"/>
      <c r="D27" s="81" t="s">
        <v>41</v>
      </c>
      <c r="E27" s="82" t="s">
        <v>58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9.5" customHeight="1" x14ac:dyDescent="0.35">
      <c r="A28" s="83" t="s">
        <v>46</v>
      </c>
      <c r="B28" s="84" t="s">
        <v>59</v>
      </c>
      <c r="C28" s="84" t="s">
        <v>60</v>
      </c>
      <c r="D28" s="85" t="s">
        <v>61</v>
      </c>
      <c r="E28" s="86" t="s">
        <v>62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9.5" customHeight="1" x14ac:dyDescent="0.35">
      <c r="A29" s="141"/>
      <c r="B29" s="142"/>
      <c r="C29" s="143"/>
      <c r="D29" s="144">
        <v>22.5</v>
      </c>
      <c r="E29" s="58">
        <f t="shared" ref="E29:E34" si="0">D29</f>
        <v>22.5</v>
      </c>
    </row>
    <row r="30" spans="1:26" ht="19.5" customHeight="1" x14ac:dyDescent="0.35">
      <c r="A30" s="141"/>
      <c r="B30" s="142"/>
      <c r="C30" s="142"/>
      <c r="D30" s="144"/>
      <c r="E30" s="58">
        <f t="shared" si="0"/>
        <v>0</v>
      </c>
    </row>
    <row r="31" spans="1:26" ht="19.5" customHeight="1" x14ac:dyDescent="0.35">
      <c r="A31" s="141"/>
      <c r="B31" s="142"/>
      <c r="C31" s="142"/>
      <c r="D31" s="144"/>
      <c r="E31" s="58">
        <f t="shared" si="0"/>
        <v>0</v>
      </c>
      <c r="H31" s="181" t="s">
        <v>43</v>
      </c>
      <c r="I31" s="182"/>
      <c r="J31" s="183"/>
    </row>
    <row r="32" spans="1:26" ht="19.5" customHeight="1" x14ac:dyDescent="0.35">
      <c r="A32" s="141"/>
      <c r="B32" s="142"/>
      <c r="C32" s="142"/>
      <c r="D32" s="144"/>
      <c r="E32" s="58">
        <f t="shared" si="0"/>
        <v>0</v>
      </c>
      <c r="H32" s="184" t="s">
        <v>44</v>
      </c>
      <c r="I32" s="185"/>
      <c r="J32" s="186"/>
    </row>
    <row r="33" spans="1:26" ht="19.5" customHeight="1" x14ac:dyDescent="0.35">
      <c r="A33" s="141"/>
      <c r="B33" s="142"/>
      <c r="C33" s="142"/>
      <c r="D33" s="144"/>
      <c r="E33" s="58">
        <f t="shared" si="0"/>
        <v>0</v>
      </c>
      <c r="H33" s="60" t="s">
        <v>34</v>
      </c>
      <c r="I33" s="39" t="s">
        <v>33</v>
      </c>
      <c r="J33" s="61"/>
    </row>
    <row r="34" spans="1:26" ht="19.5" customHeight="1" x14ac:dyDescent="0.35">
      <c r="A34" s="141"/>
      <c r="B34" s="142"/>
      <c r="C34" s="142"/>
      <c r="D34" s="144"/>
      <c r="E34" s="58">
        <f t="shared" si="0"/>
        <v>0</v>
      </c>
      <c r="H34" s="145">
        <v>6</v>
      </c>
      <c r="I34" s="62">
        <f>H34*4/3</f>
        <v>8</v>
      </c>
      <c r="J34" s="63"/>
    </row>
    <row r="35" spans="1:26" ht="19.5" customHeight="1" x14ac:dyDescent="0.35">
      <c r="A35" s="45"/>
      <c r="B35" s="127" t="s">
        <v>63</v>
      </c>
      <c r="D35" s="69" t="s">
        <v>64</v>
      </c>
      <c r="E35" s="58">
        <f>SUM(E29:E34)</f>
        <v>22.5</v>
      </c>
      <c r="F35" s="65" t="str">
        <f>IF(E35&lt;30,"!!!","")</f>
        <v>!!!</v>
      </c>
    </row>
    <row r="36" spans="1:26" ht="33" customHeight="1" x14ac:dyDescent="0.35">
      <c r="A36" s="83" t="s">
        <v>65</v>
      </c>
      <c r="B36" s="84" t="s">
        <v>66</v>
      </c>
      <c r="C36" s="84" t="s">
        <v>67</v>
      </c>
      <c r="D36" s="85" t="s">
        <v>61</v>
      </c>
      <c r="E36" s="88" t="s">
        <v>62</v>
      </c>
      <c r="F36" s="51"/>
      <c r="G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9.5" customHeight="1" x14ac:dyDescent="0.35">
      <c r="A37" s="141"/>
      <c r="B37" s="142"/>
      <c r="C37" s="142"/>
      <c r="D37" s="144">
        <v>17.25</v>
      </c>
      <c r="E37" s="58">
        <f t="shared" ref="E37:E42" si="1">D37</f>
        <v>17.25</v>
      </c>
    </row>
    <row r="38" spans="1:26" ht="19.5" customHeight="1" x14ac:dyDescent="0.35">
      <c r="A38" s="141"/>
      <c r="B38" s="142"/>
      <c r="C38" s="142"/>
      <c r="D38" s="144">
        <v>10</v>
      </c>
      <c r="E38" s="58">
        <f t="shared" si="1"/>
        <v>10</v>
      </c>
    </row>
    <row r="39" spans="1:26" ht="19.5" customHeight="1" x14ac:dyDescent="0.35">
      <c r="A39" s="141"/>
      <c r="B39" s="142"/>
      <c r="C39" s="142"/>
      <c r="D39" s="144"/>
      <c r="E39" s="58">
        <f t="shared" si="1"/>
        <v>0</v>
      </c>
    </row>
    <row r="40" spans="1:26" ht="19.5" customHeight="1" x14ac:dyDescent="0.35">
      <c r="A40" s="141"/>
      <c r="B40" s="142"/>
      <c r="C40" s="142"/>
      <c r="D40" s="144"/>
      <c r="E40" s="58">
        <f t="shared" si="1"/>
        <v>0</v>
      </c>
    </row>
    <row r="41" spans="1:26" ht="19.5" customHeight="1" x14ac:dyDescent="0.35">
      <c r="A41" s="141"/>
      <c r="B41" s="142"/>
      <c r="C41" s="142"/>
      <c r="D41" s="144"/>
      <c r="E41" s="58">
        <f t="shared" si="1"/>
        <v>0</v>
      </c>
    </row>
    <row r="42" spans="1:26" ht="19.5" customHeight="1" x14ac:dyDescent="0.35">
      <c r="A42" s="141"/>
      <c r="B42" s="142"/>
      <c r="C42" s="142"/>
      <c r="D42" s="144"/>
      <c r="E42" s="58">
        <f t="shared" si="1"/>
        <v>0</v>
      </c>
    </row>
    <row r="43" spans="1:26" ht="19.5" customHeight="1" x14ac:dyDescent="0.35">
      <c r="A43" s="45"/>
      <c r="B43" s="127" t="s">
        <v>68</v>
      </c>
      <c r="D43" s="69" t="s">
        <v>64</v>
      </c>
      <c r="E43" s="58">
        <f>SUM(E37:E42)</f>
        <v>27.25</v>
      </c>
      <c r="F43" s="65" t="str">
        <f>IF(E43&gt;23,"!!!","")</f>
        <v>!!!</v>
      </c>
    </row>
    <row r="44" spans="1:26" ht="19.5" customHeight="1" x14ac:dyDescent="0.35">
      <c r="A44" s="89"/>
      <c r="B44" s="90" t="s">
        <v>69</v>
      </c>
      <c r="C44" s="91"/>
      <c r="D44" s="92" t="s">
        <v>70</v>
      </c>
      <c r="E44" s="93">
        <f>E35+E43</f>
        <v>49.75</v>
      </c>
      <c r="F44" s="65" t="str">
        <f>IF(E44&lt;90,"!!!","")</f>
        <v>!!!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19.5" customHeight="1" x14ac:dyDescent="0.35"/>
    <row r="46" spans="1:26" ht="29" x14ac:dyDescent="0.35">
      <c r="A46" s="78" t="s">
        <v>71</v>
      </c>
      <c r="B46" s="79"/>
      <c r="C46" s="80"/>
      <c r="D46" s="81" t="s">
        <v>41</v>
      </c>
      <c r="E46" s="82" t="s">
        <v>58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9.5" customHeight="1" x14ac:dyDescent="0.35">
      <c r="A47" s="83" t="s">
        <v>72</v>
      </c>
      <c r="B47" s="84" t="s">
        <v>73</v>
      </c>
      <c r="C47" s="84" t="s">
        <v>74</v>
      </c>
      <c r="D47" s="85" t="s">
        <v>61</v>
      </c>
      <c r="E47" s="86" t="s">
        <v>62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9.5" customHeight="1" x14ac:dyDescent="0.35">
      <c r="A48" s="141"/>
      <c r="B48" s="142"/>
      <c r="C48" s="142"/>
      <c r="D48" s="144">
        <v>10</v>
      </c>
      <c r="E48" s="58">
        <f t="shared" ref="E48:E53" si="2">D48</f>
        <v>10</v>
      </c>
    </row>
    <row r="49" spans="1:26" ht="19.5" customHeight="1" x14ac:dyDescent="0.35">
      <c r="A49" s="141"/>
      <c r="B49" s="142"/>
      <c r="C49" s="142"/>
      <c r="D49" s="144"/>
      <c r="E49" s="58">
        <f t="shared" si="2"/>
        <v>0</v>
      </c>
    </row>
    <row r="50" spans="1:26" ht="19.5" customHeight="1" x14ac:dyDescent="0.35">
      <c r="A50" s="141"/>
      <c r="B50" s="142"/>
      <c r="C50" s="142"/>
      <c r="D50" s="144"/>
      <c r="E50" s="58">
        <f t="shared" si="2"/>
        <v>0</v>
      </c>
    </row>
    <row r="51" spans="1:26" ht="19.5" customHeight="1" x14ac:dyDescent="0.35">
      <c r="A51" s="141"/>
      <c r="B51" s="142"/>
      <c r="C51" s="142"/>
      <c r="D51" s="144"/>
      <c r="E51" s="58">
        <f t="shared" si="2"/>
        <v>0</v>
      </c>
    </row>
    <row r="52" spans="1:26" ht="19.5" customHeight="1" x14ac:dyDescent="0.35">
      <c r="A52" s="141"/>
      <c r="B52" s="142"/>
      <c r="C52" s="142"/>
      <c r="D52" s="144"/>
      <c r="E52" s="58">
        <f t="shared" si="2"/>
        <v>0</v>
      </c>
    </row>
    <row r="53" spans="1:26" ht="19.5" customHeight="1" x14ac:dyDescent="0.35">
      <c r="A53" s="141"/>
      <c r="B53" s="142"/>
      <c r="C53" s="142"/>
      <c r="D53" s="144"/>
      <c r="E53" s="58">
        <f t="shared" si="2"/>
        <v>0</v>
      </c>
    </row>
    <row r="54" spans="1:26" ht="19.5" customHeight="1" x14ac:dyDescent="0.35">
      <c r="A54" s="45"/>
      <c r="B54" s="127" t="s">
        <v>75</v>
      </c>
      <c r="D54" s="69" t="s">
        <v>64</v>
      </c>
      <c r="E54" s="58">
        <f>SUM(E48:E53)</f>
        <v>10</v>
      </c>
      <c r="F54" s="65" t="str">
        <f>IF(E54&lt;24,"!!!","")</f>
        <v>!!!</v>
      </c>
      <c r="H54" s="95"/>
    </row>
    <row r="55" spans="1:26" ht="33" customHeight="1" x14ac:dyDescent="0.35">
      <c r="A55" s="83" t="s">
        <v>76</v>
      </c>
      <c r="B55" s="84" t="s">
        <v>77</v>
      </c>
      <c r="C55" s="96" t="s">
        <v>78</v>
      </c>
      <c r="D55" s="85" t="s">
        <v>61</v>
      </c>
      <c r="E55" s="88" t="s">
        <v>62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9.5" customHeight="1" x14ac:dyDescent="0.35">
      <c r="A56" s="141"/>
      <c r="B56" s="142"/>
      <c r="C56" s="142"/>
      <c r="D56" s="144">
        <v>40</v>
      </c>
      <c r="E56" s="58">
        <f t="shared" ref="E56:E61" si="3">D56/2</f>
        <v>20</v>
      </c>
    </row>
    <row r="57" spans="1:26" ht="19.5" customHeight="1" x14ac:dyDescent="0.35">
      <c r="A57" s="141"/>
      <c r="B57" s="142"/>
      <c r="C57" s="142"/>
      <c r="D57" s="144"/>
      <c r="E57" s="58">
        <f t="shared" si="3"/>
        <v>0</v>
      </c>
    </row>
    <row r="58" spans="1:26" ht="19.5" customHeight="1" x14ac:dyDescent="0.35">
      <c r="A58" s="141"/>
      <c r="B58" s="142"/>
      <c r="C58" s="142"/>
      <c r="D58" s="144"/>
      <c r="E58" s="58">
        <f t="shared" si="3"/>
        <v>0</v>
      </c>
    </row>
    <row r="59" spans="1:26" ht="19.5" customHeight="1" x14ac:dyDescent="0.35">
      <c r="A59" s="141"/>
      <c r="B59" s="142"/>
      <c r="C59" s="142"/>
      <c r="D59" s="144"/>
      <c r="E59" s="58">
        <f t="shared" si="3"/>
        <v>0</v>
      </c>
    </row>
    <row r="60" spans="1:26" ht="19.5" customHeight="1" x14ac:dyDescent="0.35">
      <c r="A60" s="141"/>
      <c r="B60" s="142"/>
      <c r="C60" s="142"/>
      <c r="D60" s="144"/>
      <c r="E60" s="58">
        <f t="shared" si="3"/>
        <v>0</v>
      </c>
    </row>
    <row r="61" spans="1:26" ht="19.5" customHeight="1" x14ac:dyDescent="0.35">
      <c r="A61" s="141"/>
      <c r="B61" s="142"/>
      <c r="C61" s="142"/>
      <c r="D61" s="144"/>
      <c r="E61" s="58">
        <f t="shared" si="3"/>
        <v>0</v>
      </c>
    </row>
    <row r="62" spans="1:26" ht="19.5" customHeight="1" x14ac:dyDescent="0.35">
      <c r="A62" s="45"/>
      <c r="B62" s="128" t="s">
        <v>79</v>
      </c>
      <c r="D62" s="69" t="s">
        <v>64</v>
      </c>
      <c r="E62" s="58">
        <f>SUM(E56:E61)</f>
        <v>20</v>
      </c>
      <c r="F62" s="65" t="str">
        <f>IF(E62&gt;24,"!!!","")</f>
        <v/>
      </c>
      <c r="H62" s="87"/>
    </row>
    <row r="63" spans="1:26" ht="19.5" customHeight="1" x14ac:dyDescent="0.35">
      <c r="A63" s="89"/>
      <c r="B63" s="90" t="s">
        <v>80</v>
      </c>
      <c r="C63" s="91"/>
      <c r="D63" s="92" t="s">
        <v>81</v>
      </c>
      <c r="E63" s="93">
        <f>E54+E62</f>
        <v>30</v>
      </c>
      <c r="F63" s="65" t="str">
        <f>IF(E63&lt;24,"!!!","")</f>
        <v/>
      </c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19.5" customHeight="1" x14ac:dyDescent="0.35"/>
    <row r="65" spans="1:26" ht="33" customHeight="1" x14ac:dyDescent="0.35">
      <c r="A65" s="78" t="s">
        <v>82</v>
      </c>
      <c r="B65" s="97" t="s">
        <v>83</v>
      </c>
      <c r="C65" s="97" t="s">
        <v>84</v>
      </c>
      <c r="D65" s="81" t="s">
        <v>58</v>
      </c>
      <c r="E65" s="82" t="s">
        <v>58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9.5" customHeight="1" x14ac:dyDescent="0.35">
      <c r="A66" s="98" t="s">
        <v>85</v>
      </c>
      <c r="B66" s="129" t="s">
        <v>86</v>
      </c>
      <c r="C66" s="99"/>
      <c r="D66" s="100"/>
      <c r="E66" s="101"/>
      <c r="F66" s="65" t="str">
        <f>IF(SUM(E67:E69)&gt;15,"!!!","")</f>
        <v/>
      </c>
    </row>
    <row r="67" spans="1:26" ht="19.5" customHeight="1" x14ac:dyDescent="0.35">
      <c r="A67" s="146"/>
      <c r="B67" s="147"/>
      <c r="C67" s="147"/>
      <c r="D67" s="148"/>
      <c r="E67" s="102">
        <f t="shared" ref="E67:E69" si="4">D67</f>
        <v>0</v>
      </c>
    </row>
    <row r="68" spans="1:26" ht="19.5" customHeight="1" x14ac:dyDescent="0.35">
      <c r="A68" s="141"/>
      <c r="B68" s="142"/>
      <c r="C68" s="142"/>
      <c r="D68" s="144"/>
      <c r="E68" s="58">
        <f t="shared" si="4"/>
        <v>0</v>
      </c>
    </row>
    <row r="69" spans="1:26" ht="19.5" customHeight="1" x14ac:dyDescent="0.35">
      <c r="A69" s="149"/>
      <c r="B69" s="150"/>
      <c r="C69" s="150"/>
      <c r="D69" s="151"/>
      <c r="E69" s="103">
        <f t="shared" si="4"/>
        <v>0</v>
      </c>
    </row>
    <row r="70" spans="1:26" ht="19.5" customHeight="1" x14ac:dyDescent="0.35">
      <c r="A70" s="98" t="s">
        <v>87</v>
      </c>
      <c r="B70" s="130" t="s">
        <v>88</v>
      </c>
      <c r="C70" s="99"/>
      <c r="D70" s="100"/>
      <c r="E70" s="101"/>
      <c r="F70" s="65" t="str">
        <f>IF(SUM(E71:E73)&gt;30,"!!!","")</f>
        <v/>
      </c>
    </row>
    <row r="71" spans="1:26" ht="19.5" customHeight="1" x14ac:dyDescent="0.35">
      <c r="A71" s="141"/>
      <c r="B71" s="142"/>
      <c r="C71" s="142"/>
      <c r="D71" s="144"/>
      <c r="E71" s="58">
        <f t="shared" ref="E71:E73" si="5">D71</f>
        <v>0</v>
      </c>
    </row>
    <row r="72" spans="1:26" ht="19.5" customHeight="1" x14ac:dyDescent="0.35">
      <c r="A72" s="141"/>
      <c r="B72" s="142"/>
      <c r="C72" s="142"/>
      <c r="D72" s="144"/>
      <c r="E72" s="58">
        <f t="shared" si="5"/>
        <v>0</v>
      </c>
    </row>
    <row r="73" spans="1:26" ht="19.5" customHeight="1" x14ac:dyDescent="0.35">
      <c r="A73" s="141"/>
      <c r="B73" s="142"/>
      <c r="C73" s="142"/>
      <c r="D73" s="144"/>
      <c r="E73" s="58">
        <f t="shared" si="5"/>
        <v>0</v>
      </c>
    </row>
    <row r="74" spans="1:26" ht="19.5" customHeight="1" x14ac:dyDescent="0.35">
      <c r="A74" s="98" t="s">
        <v>89</v>
      </c>
      <c r="B74" s="130" t="s">
        <v>88</v>
      </c>
      <c r="C74" s="99"/>
      <c r="D74" s="100"/>
      <c r="E74" s="101"/>
      <c r="F74" s="65" t="str">
        <f>IF(SUM(E75:E76)&gt;30,"!!!","")</f>
        <v/>
      </c>
    </row>
    <row r="75" spans="1:26" ht="19.5" customHeight="1" x14ac:dyDescent="0.35">
      <c r="A75" s="141"/>
      <c r="B75" s="142"/>
      <c r="C75" s="142"/>
      <c r="D75" s="144"/>
      <c r="E75" s="58">
        <f t="shared" ref="E75:E76" si="6">D75</f>
        <v>0</v>
      </c>
    </row>
    <row r="76" spans="1:26" ht="19.5" customHeight="1" x14ac:dyDescent="0.35">
      <c r="A76" s="146"/>
      <c r="B76" s="147"/>
      <c r="C76" s="147"/>
      <c r="D76" s="148"/>
      <c r="E76" s="102">
        <f t="shared" si="6"/>
        <v>0</v>
      </c>
    </row>
    <row r="77" spans="1:26" ht="19.5" customHeight="1" x14ac:dyDescent="0.35">
      <c r="A77" s="98" t="s">
        <v>89</v>
      </c>
      <c r="B77" s="130" t="s">
        <v>88</v>
      </c>
      <c r="C77" s="99"/>
      <c r="D77" s="100"/>
      <c r="E77" s="101"/>
      <c r="F77" s="65" t="str">
        <f>IF(SUM(E78:E79)&gt;30,"!!!","")</f>
        <v/>
      </c>
    </row>
    <row r="78" spans="1:26" ht="19.5" customHeight="1" x14ac:dyDescent="0.35">
      <c r="A78" s="146"/>
      <c r="B78" s="147"/>
      <c r="C78" s="147"/>
      <c r="D78" s="148"/>
      <c r="E78" s="102">
        <f t="shared" ref="E78:E79" si="7">D78</f>
        <v>0</v>
      </c>
    </row>
    <row r="79" spans="1:26" ht="19.5" customHeight="1" x14ac:dyDescent="0.35">
      <c r="A79" s="141"/>
      <c r="B79" s="142"/>
      <c r="C79" s="142"/>
      <c r="D79" s="144"/>
      <c r="E79" s="58">
        <f t="shared" si="7"/>
        <v>0</v>
      </c>
    </row>
    <row r="80" spans="1:26" ht="19.5" customHeight="1" x14ac:dyDescent="0.35">
      <c r="A80" s="98" t="s">
        <v>90</v>
      </c>
      <c r="B80" s="130" t="s">
        <v>91</v>
      </c>
      <c r="C80" s="99"/>
      <c r="D80" s="100"/>
      <c r="E80" s="101"/>
      <c r="F80" s="65" t="str">
        <f>IF(SUM(E81:E82)&gt;60,"!!!","")</f>
        <v/>
      </c>
    </row>
    <row r="81" spans="1:26" ht="19.5" customHeight="1" x14ac:dyDescent="0.35">
      <c r="A81" s="141"/>
      <c r="B81" s="142"/>
      <c r="C81" s="142"/>
      <c r="D81" s="144"/>
      <c r="E81" s="58">
        <f t="shared" ref="E81:E82" si="8">D81</f>
        <v>0</v>
      </c>
    </row>
    <row r="82" spans="1:26" ht="19.5" customHeight="1" x14ac:dyDescent="0.35">
      <c r="A82" s="141"/>
      <c r="B82" s="142"/>
      <c r="C82" s="142"/>
      <c r="D82" s="144"/>
      <c r="E82" s="58">
        <f t="shared" si="8"/>
        <v>0</v>
      </c>
    </row>
    <row r="83" spans="1:26" ht="19.5" customHeight="1" x14ac:dyDescent="0.35">
      <c r="A83" s="133" t="s">
        <v>147</v>
      </c>
      <c r="B83" s="129" t="s">
        <v>142</v>
      </c>
      <c r="C83" s="134" t="s">
        <v>101</v>
      </c>
      <c r="D83" s="100"/>
      <c r="E83" s="101"/>
      <c r="F83" s="65" t="str">
        <f>IF(SUM(E84:E84)&gt;30,"!!!","")</f>
        <v/>
      </c>
    </row>
    <row r="84" spans="1:26" ht="19.5" customHeight="1" x14ac:dyDescent="0.35">
      <c r="A84" s="146"/>
      <c r="B84" s="147"/>
      <c r="C84" s="147"/>
      <c r="D84" s="148"/>
      <c r="E84" s="102">
        <f t="shared" ref="E84" si="9">D84</f>
        <v>0</v>
      </c>
    </row>
    <row r="85" spans="1:26" ht="19.5" customHeight="1" x14ac:dyDescent="0.35">
      <c r="A85" s="45"/>
      <c r="B85" s="69"/>
      <c r="D85" s="69" t="s">
        <v>64</v>
      </c>
      <c r="E85" s="58">
        <f>SUM(E67:E69,E71:E73,E75:E76,E78:E79,E81:E82,E84:E84)</f>
        <v>0</v>
      </c>
      <c r="F85" s="65" t="str">
        <f>IF(E85&gt;24,"!!!","")</f>
        <v/>
      </c>
      <c r="H85" s="87"/>
    </row>
    <row r="86" spans="1:26" ht="19.5" customHeight="1" thickBot="1" x14ac:dyDescent="0.4">
      <c r="A86" s="89"/>
      <c r="B86" s="90" t="s">
        <v>92</v>
      </c>
      <c r="C86" s="91"/>
      <c r="D86" s="92" t="s">
        <v>81</v>
      </c>
      <c r="E86" s="93">
        <f>IF(E85&lt;=24,E85,24)</f>
        <v>0</v>
      </c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</row>
    <row r="87" spans="1:26" ht="19.5" customHeight="1" thickBot="1" x14ac:dyDescent="0.4"/>
    <row r="88" spans="1:26" ht="33" customHeight="1" x14ac:dyDescent="0.35">
      <c r="A88" s="78" t="s">
        <v>93</v>
      </c>
      <c r="B88" s="97" t="s">
        <v>94</v>
      </c>
      <c r="C88" s="97"/>
      <c r="D88" s="81" t="s">
        <v>58</v>
      </c>
      <c r="E88" s="82" t="s">
        <v>58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9.5" customHeight="1" x14ac:dyDescent="0.35">
      <c r="A89" s="98" t="s">
        <v>95</v>
      </c>
      <c r="B89" s="129" t="s">
        <v>96</v>
      </c>
      <c r="C89" s="104" t="s">
        <v>97</v>
      </c>
      <c r="D89" s="100"/>
      <c r="E89" s="101"/>
      <c r="F89" s="65" t="str">
        <f>IF(E90&gt;30,"!!!","")</f>
        <v/>
      </c>
    </row>
    <row r="90" spans="1:26" ht="19.5" customHeight="1" x14ac:dyDescent="0.35">
      <c r="A90" s="141"/>
      <c r="B90" s="142"/>
      <c r="C90" s="142"/>
      <c r="D90" s="144"/>
      <c r="E90" s="58">
        <f>D90</f>
        <v>0</v>
      </c>
    </row>
    <row r="91" spans="1:26" ht="19.5" customHeight="1" x14ac:dyDescent="0.35">
      <c r="A91" s="98" t="s">
        <v>98</v>
      </c>
      <c r="B91" s="129" t="s">
        <v>96</v>
      </c>
      <c r="C91" s="104" t="s">
        <v>97</v>
      </c>
      <c r="D91" s="100"/>
      <c r="E91" s="101"/>
      <c r="F91" s="65" t="str">
        <f>IF(E92&gt;30,"!!!","")</f>
        <v/>
      </c>
    </row>
    <row r="92" spans="1:26" ht="19.5" customHeight="1" x14ac:dyDescent="0.35">
      <c r="A92" s="141"/>
      <c r="B92" s="142"/>
      <c r="C92" s="142"/>
      <c r="D92" s="144"/>
      <c r="E92" s="58">
        <f>D92</f>
        <v>0</v>
      </c>
    </row>
    <row r="93" spans="1:26" ht="19.5" customHeight="1" x14ac:dyDescent="0.35">
      <c r="A93" s="98" t="s">
        <v>99</v>
      </c>
      <c r="B93" s="129" t="s">
        <v>100</v>
      </c>
      <c r="C93" s="104" t="s">
        <v>101</v>
      </c>
      <c r="D93" s="100"/>
      <c r="E93" s="101"/>
      <c r="F93" s="65" t="str">
        <f>IF(E94&gt;9,"!!!","")</f>
        <v/>
      </c>
    </row>
    <row r="94" spans="1:26" ht="19.5" customHeight="1" x14ac:dyDescent="0.35">
      <c r="A94" s="141"/>
      <c r="B94" s="142"/>
      <c r="C94" s="142"/>
      <c r="D94" s="144"/>
      <c r="E94" s="58">
        <f>D94</f>
        <v>0</v>
      </c>
    </row>
    <row r="95" spans="1:26" ht="19.5" customHeight="1" x14ac:dyDescent="0.35">
      <c r="A95" s="98" t="s">
        <v>102</v>
      </c>
      <c r="B95" s="129" t="s">
        <v>100</v>
      </c>
      <c r="C95" s="104" t="s">
        <v>101</v>
      </c>
      <c r="D95" s="100"/>
      <c r="E95" s="101"/>
      <c r="F95" s="65" t="str">
        <f>IF(E96&gt;9,"!!!","")</f>
        <v/>
      </c>
    </row>
    <row r="96" spans="1:26" ht="19.5" customHeight="1" x14ac:dyDescent="0.35">
      <c r="A96" s="141"/>
      <c r="B96" s="142"/>
      <c r="C96" s="142"/>
      <c r="D96" s="144"/>
      <c r="E96" s="58">
        <f>D96</f>
        <v>0</v>
      </c>
    </row>
    <row r="97" spans="1:26" ht="19.5" customHeight="1" x14ac:dyDescent="0.35">
      <c r="A97" s="98" t="s">
        <v>103</v>
      </c>
      <c r="B97" s="129" t="s">
        <v>104</v>
      </c>
      <c r="C97" s="104" t="s">
        <v>101</v>
      </c>
      <c r="D97" s="100"/>
      <c r="E97" s="101"/>
      <c r="F97" s="65" t="str">
        <f>IF(E98&gt;12,"!!!","")</f>
        <v/>
      </c>
    </row>
    <row r="98" spans="1:26" ht="19.5" customHeight="1" x14ac:dyDescent="0.35">
      <c r="A98" s="141"/>
      <c r="B98" s="142"/>
      <c r="C98" s="142"/>
      <c r="D98" s="144"/>
      <c r="E98" s="58">
        <f>D98</f>
        <v>0</v>
      </c>
    </row>
    <row r="99" spans="1:26" ht="19.5" customHeight="1" x14ac:dyDescent="0.35">
      <c r="A99" s="45"/>
      <c r="B99" s="69"/>
      <c r="D99" s="69" t="s">
        <v>64</v>
      </c>
      <c r="E99" s="58">
        <f>SUM(E90,E92,E94,E96,E98)</f>
        <v>0</v>
      </c>
      <c r="F99" s="65" t="str">
        <f>IF(E99&gt;36,"!!!","")</f>
        <v/>
      </c>
      <c r="H99" s="87"/>
    </row>
    <row r="100" spans="1:26" ht="19.5" customHeight="1" x14ac:dyDescent="0.35">
      <c r="A100" s="89"/>
      <c r="B100" s="90" t="s">
        <v>105</v>
      </c>
      <c r="C100" s="91"/>
      <c r="D100" s="92" t="s">
        <v>81</v>
      </c>
      <c r="E100" s="93">
        <f>IF(E99&lt;=36,E99,36)</f>
        <v>0</v>
      </c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</row>
    <row r="101" spans="1:26" ht="19.5" customHeight="1" x14ac:dyDescent="0.35"/>
    <row r="102" spans="1:26" ht="19.5" customHeight="1" x14ac:dyDescent="0.35">
      <c r="D102" s="69" t="s">
        <v>50</v>
      </c>
      <c r="E102" s="70">
        <f>SUM(E44,E63,E86,E100)</f>
        <v>79.75</v>
      </c>
    </row>
    <row r="103" spans="1:26" ht="19.5" customHeight="1" x14ac:dyDescent="0.35">
      <c r="D103" s="69" t="s">
        <v>106</v>
      </c>
      <c r="E103" s="70">
        <v>150</v>
      </c>
    </row>
    <row r="104" spans="1:26" ht="19.5" customHeight="1" x14ac:dyDescent="0.35"/>
    <row r="105" spans="1:26" ht="19.5" customHeight="1" x14ac:dyDescent="0.35"/>
    <row r="106" spans="1:26" ht="19.5" customHeight="1" x14ac:dyDescent="0.35"/>
    <row r="107" spans="1:26" ht="19.5" customHeight="1" x14ac:dyDescent="0.35"/>
    <row r="108" spans="1:26" ht="19.5" customHeight="1" x14ac:dyDescent="0.35"/>
    <row r="109" spans="1:26" ht="19.5" customHeight="1" x14ac:dyDescent="0.35"/>
    <row r="110" spans="1:26" ht="19.5" customHeight="1" x14ac:dyDescent="0.35"/>
    <row r="111" spans="1:26" ht="19.5" customHeight="1" x14ac:dyDescent="0.35"/>
    <row r="112" spans="1:26" ht="19.5" customHeight="1" x14ac:dyDescent="0.35"/>
    <row r="113" ht="19.5" customHeight="1" x14ac:dyDescent="0.35"/>
    <row r="114" ht="19.5" customHeight="1" x14ac:dyDescent="0.35"/>
    <row r="115" ht="19.5" customHeight="1" x14ac:dyDescent="0.35"/>
    <row r="116" ht="19.5" customHeight="1" x14ac:dyDescent="0.35"/>
    <row r="117" ht="19.5" customHeight="1" x14ac:dyDescent="0.35"/>
    <row r="118" ht="19.5" customHeight="1" x14ac:dyDescent="0.35"/>
    <row r="119" ht="19.5" customHeight="1" x14ac:dyDescent="0.35"/>
    <row r="120" ht="19.5" customHeight="1" x14ac:dyDescent="0.35"/>
    <row r="121" ht="19.5" customHeight="1" x14ac:dyDescent="0.35"/>
    <row r="122" ht="19.5" customHeight="1" x14ac:dyDescent="0.35"/>
    <row r="123" ht="19.5" customHeight="1" x14ac:dyDescent="0.35"/>
    <row r="124" ht="19.5" customHeight="1" x14ac:dyDescent="0.35"/>
    <row r="125" ht="19.5" customHeight="1" x14ac:dyDescent="0.35"/>
    <row r="126" ht="19.5" customHeight="1" x14ac:dyDescent="0.35"/>
    <row r="127" ht="19.5" customHeight="1" x14ac:dyDescent="0.35"/>
    <row r="128" ht="19.5" customHeight="1" x14ac:dyDescent="0.35"/>
    <row r="129" ht="19.5" customHeight="1" x14ac:dyDescent="0.35"/>
    <row r="130" ht="19.5" customHeight="1" x14ac:dyDescent="0.35"/>
    <row r="131" ht="19.5" customHeight="1" x14ac:dyDescent="0.35"/>
    <row r="132" ht="19.5" customHeight="1" x14ac:dyDescent="0.35"/>
    <row r="133" ht="19.5" customHeight="1" x14ac:dyDescent="0.35"/>
    <row r="134" ht="19.5" customHeight="1" x14ac:dyDescent="0.35"/>
    <row r="135" ht="19.5" customHeight="1" x14ac:dyDescent="0.35"/>
    <row r="136" ht="19.5" customHeight="1" x14ac:dyDescent="0.35"/>
    <row r="137" ht="19.5" customHeight="1" x14ac:dyDescent="0.35"/>
    <row r="138" ht="19.5" customHeight="1" x14ac:dyDescent="0.35"/>
    <row r="139" ht="19.5" customHeight="1" x14ac:dyDescent="0.35"/>
    <row r="140" ht="19.5" customHeight="1" x14ac:dyDescent="0.35"/>
    <row r="141" ht="19.5" customHeight="1" x14ac:dyDescent="0.35"/>
    <row r="142" ht="19.5" customHeight="1" x14ac:dyDescent="0.35"/>
    <row r="143" ht="19.5" customHeight="1" x14ac:dyDescent="0.35"/>
    <row r="144" ht="19.5" customHeight="1" x14ac:dyDescent="0.35"/>
    <row r="145" ht="19.5" customHeight="1" x14ac:dyDescent="0.35"/>
    <row r="146" ht="19.5" customHeight="1" x14ac:dyDescent="0.35"/>
    <row r="147" ht="19.5" customHeight="1" x14ac:dyDescent="0.35"/>
    <row r="148" ht="19.5" customHeight="1" x14ac:dyDescent="0.35"/>
    <row r="149" ht="19.5" customHeight="1" x14ac:dyDescent="0.35"/>
    <row r="150" ht="19.5" customHeight="1" x14ac:dyDescent="0.35"/>
    <row r="151" ht="19.5" customHeight="1" x14ac:dyDescent="0.35"/>
    <row r="152" ht="19.5" customHeight="1" x14ac:dyDescent="0.35"/>
    <row r="153" ht="19.5" customHeight="1" x14ac:dyDescent="0.35"/>
    <row r="154" ht="19.5" customHeight="1" x14ac:dyDescent="0.35"/>
    <row r="155" ht="19.5" customHeight="1" x14ac:dyDescent="0.35"/>
    <row r="156" ht="19.5" customHeight="1" x14ac:dyDescent="0.35"/>
    <row r="157" ht="19.5" customHeight="1" x14ac:dyDescent="0.35"/>
    <row r="158" ht="19.5" customHeight="1" x14ac:dyDescent="0.35"/>
    <row r="159" ht="19.5" customHeight="1" x14ac:dyDescent="0.35"/>
    <row r="160" ht="19.5" customHeight="1" x14ac:dyDescent="0.35"/>
    <row r="161" ht="19.5" customHeight="1" x14ac:dyDescent="0.35"/>
    <row r="162" ht="19.5" customHeight="1" x14ac:dyDescent="0.35"/>
    <row r="163" ht="19.5" customHeight="1" x14ac:dyDescent="0.35"/>
    <row r="164" ht="19.5" customHeight="1" x14ac:dyDescent="0.35"/>
    <row r="165" ht="19.5" customHeight="1" x14ac:dyDescent="0.35"/>
    <row r="166" ht="19.5" customHeight="1" x14ac:dyDescent="0.35"/>
    <row r="167" ht="19.5" customHeight="1" x14ac:dyDescent="0.35"/>
    <row r="168" ht="19.5" customHeight="1" x14ac:dyDescent="0.35"/>
    <row r="169" ht="19.5" customHeight="1" x14ac:dyDescent="0.35"/>
    <row r="170" ht="19.5" customHeight="1" x14ac:dyDescent="0.35"/>
    <row r="171" ht="19.5" customHeight="1" x14ac:dyDescent="0.35"/>
    <row r="172" ht="19.5" customHeight="1" x14ac:dyDescent="0.35"/>
    <row r="173" ht="19.5" customHeight="1" x14ac:dyDescent="0.35"/>
    <row r="174" ht="19.5" customHeight="1" x14ac:dyDescent="0.35"/>
    <row r="175" ht="19.5" customHeight="1" x14ac:dyDescent="0.35"/>
    <row r="176" ht="19.5" customHeight="1" x14ac:dyDescent="0.35"/>
    <row r="177" ht="19.5" customHeight="1" x14ac:dyDescent="0.35"/>
    <row r="178" ht="19.5" customHeight="1" x14ac:dyDescent="0.35"/>
    <row r="179" ht="19.5" customHeight="1" x14ac:dyDescent="0.35"/>
    <row r="180" ht="19.5" customHeight="1" x14ac:dyDescent="0.35"/>
    <row r="181" ht="19.5" customHeight="1" x14ac:dyDescent="0.35"/>
    <row r="182" ht="19.5" customHeight="1" x14ac:dyDescent="0.35"/>
    <row r="183" ht="19.5" customHeight="1" x14ac:dyDescent="0.35"/>
    <row r="184" ht="19.5" customHeight="1" x14ac:dyDescent="0.35"/>
    <row r="185" ht="19.5" customHeight="1" x14ac:dyDescent="0.35"/>
    <row r="186" ht="19.5" customHeight="1" x14ac:dyDescent="0.35"/>
    <row r="187" ht="19.5" customHeight="1" x14ac:dyDescent="0.35"/>
    <row r="188" ht="19.5" customHeight="1" x14ac:dyDescent="0.35"/>
    <row r="189" ht="19.5" customHeight="1" x14ac:dyDescent="0.35"/>
    <row r="190" ht="19.5" customHeight="1" x14ac:dyDescent="0.35"/>
    <row r="191" ht="19.5" customHeight="1" x14ac:dyDescent="0.35"/>
    <row r="192" ht="19.5" customHeight="1" x14ac:dyDescent="0.35"/>
    <row r="193" ht="19.5" customHeight="1" x14ac:dyDescent="0.35"/>
    <row r="194" ht="19.5" customHeight="1" x14ac:dyDescent="0.35"/>
    <row r="195" ht="19.5" customHeight="1" x14ac:dyDescent="0.35"/>
    <row r="196" ht="19.5" customHeight="1" x14ac:dyDescent="0.35"/>
    <row r="197" ht="19.5" customHeight="1" x14ac:dyDescent="0.35"/>
    <row r="198" ht="19.5" customHeight="1" x14ac:dyDescent="0.35"/>
    <row r="199" ht="19.5" customHeight="1" x14ac:dyDescent="0.35"/>
    <row r="200" ht="19.5" customHeight="1" x14ac:dyDescent="0.35"/>
    <row r="201" ht="19.5" customHeight="1" x14ac:dyDescent="0.35"/>
    <row r="202" ht="19.5" customHeight="1" x14ac:dyDescent="0.35"/>
    <row r="203" ht="19.5" customHeight="1" x14ac:dyDescent="0.35"/>
    <row r="204" ht="19.5" customHeight="1" x14ac:dyDescent="0.35"/>
    <row r="205" ht="19.5" customHeight="1" x14ac:dyDescent="0.35"/>
    <row r="206" ht="19.5" customHeight="1" x14ac:dyDescent="0.35"/>
    <row r="207" ht="19.5" customHeight="1" x14ac:dyDescent="0.35"/>
    <row r="208" ht="19.5" customHeight="1" x14ac:dyDescent="0.35"/>
    <row r="209" ht="19.5" customHeight="1" x14ac:dyDescent="0.35"/>
    <row r="210" ht="19.5" customHeight="1" x14ac:dyDescent="0.35"/>
    <row r="211" ht="19.5" customHeight="1" x14ac:dyDescent="0.35"/>
    <row r="212" ht="19.5" customHeight="1" x14ac:dyDescent="0.35"/>
    <row r="213" ht="19.5" customHeight="1" x14ac:dyDescent="0.35"/>
    <row r="214" ht="19.5" customHeight="1" x14ac:dyDescent="0.35"/>
    <row r="215" ht="19.5" customHeight="1" x14ac:dyDescent="0.35"/>
    <row r="216" ht="19.5" customHeight="1" x14ac:dyDescent="0.35"/>
    <row r="217" ht="19.5" customHeight="1" x14ac:dyDescent="0.35"/>
    <row r="218" ht="19.5" customHeight="1" x14ac:dyDescent="0.35"/>
    <row r="219" ht="19.5" customHeight="1" x14ac:dyDescent="0.35"/>
    <row r="220" ht="19.5" customHeight="1" x14ac:dyDescent="0.35"/>
    <row r="221" ht="19.5" customHeight="1" x14ac:dyDescent="0.35"/>
    <row r="222" ht="19.5" customHeight="1" x14ac:dyDescent="0.35"/>
    <row r="223" ht="19.5" customHeight="1" x14ac:dyDescent="0.35"/>
    <row r="224" ht="19.5" customHeight="1" x14ac:dyDescent="0.35"/>
    <row r="225" ht="19.5" customHeight="1" x14ac:dyDescent="0.35"/>
    <row r="226" ht="19.5" customHeight="1" x14ac:dyDescent="0.35"/>
    <row r="227" ht="19.5" customHeight="1" x14ac:dyDescent="0.35"/>
    <row r="228" ht="19.5" customHeight="1" x14ac:dyDescent="0.35"/>
    <row r="229" ht="19.5" customHeight="1" x14ac:dyDescent="0.35"/>
    <row r="230" ht="19.5" customHeight="1" x14ac:dyDescent="0.35"/>
    <row r="231" ht="19.5" customHeight="1" x14ac:dyDescent="0.35"/>
    <row r="232" ht="19.5" customHeight="1" x14ac:dyDescent="0.35"/>
    <row r="233" ht="19.5" customHeight="1" x14ac:dyDescent="0.35"/>
    <row r="234" ht="19.5" customHeight="1" x14ac:dyDescent="0.35"/>
    <row r="235" ht="19.5" customHeight="1" x14ac:dyDescent="0.35"/>
    <row r="236" ht="19.5" customHeight="1" x14ac:dyDescent="0.35"/>
    <row r="237" ht="19.5" customHeight="1" x14ac:dyDescent="0.35"/>
    <row r="238" ht="19.5" customHeight="1" x14ac:dyDescent="0.35"/>
    <row r="239" ht="19.5" customHeight="1" x14ac:dyDescent="0.35"/>
    <row r="240" ht="19.5" customHeight="1" x14ac:dyDescent="0.35"/>
    <row r="241" ht="19.5" customHeight="1" x14ac:dyDescent="0.35"/>
    <row r="242" ht="19.5" customHeight="1" x14ac:dyDescent="0.35"/>
    <row r="243" ht="19.5" customHeight="1" x14ac:dyDescent="0.35"/>
    <row r="244" ht="19.5" customHeight="1" x14ac:dyDescent="0.35"/>
    <row r="245" ht="19.5" customHeight="1" x14ac:dyDescent="0.35"/>
    <row r="246" ht="19.5" customHeight="1" x14ac:dyDescent="0.35"/>
    <row r="247" ht="19.5" customHeight="1" x14ac:dyDescent="0.35"/>
    <row r="248" ht="19.5" customHeight="1" x14ac:dyDescent="0.35"/>
    <row r="249" ht="19.5" customHeight="1" x14ac:dyDescent="0.35"/>
    <row r="250" ht="19.5" customHeight="1" x14ac:dyDescent="0.35"/>
    <row r="251" ht="19.5" customHeight="1" x14ac:dyDescent="0.35"/>
    <row r="252" ht="19.5" customHeight="1" x14ac:dyDescent="0.35"/>
    <row r="253" ht="19.5" customHeight="1" x14ac:dyDescent="0.35"/>
    <row r="254" ht="19.5" customHeight="1" x14ac:dyDescent="0.35"/>
    <row r="255" ht="19.5" customHeight="1" x14ac:dyDescent="0.35"/>
    <row r="256" ht="19.5" customHeight="1" x14ac:dyDescent="0.35"/>
    <row r="257" ht="19.5" customHeight="1" x14ac:dyDescent="0.35"/>
    <row r="258" ht="19.5" customHeight="1" x14ac:dyDescent="0.35"/>
    <row r="259" ht="19.5" customHeight="1" x14ac:dyDescent="0.35"/>
    <row r="260" ht="19.5" customHeight="1" x14ac:dyDescent="0.35"/>
    <row r="261" ht="19.5" customHeight="1" x14ac:dyDescent="0.35"/>
    <row r="262" ht="19.5" customHeight="1" x14ac:dyDescent="0.35"/>
    <row r="263" ht="19.5" customHeight="1" x14ac:dyDescent="0.35"/>
    <row r="264" ht="19.5" customHeight="1" x14ac:dyDescent="0.35"/>
    <row r="265" ht="19.5" customHeight="1" x14ac:dyDescent="0.35"/>
    <row r="266" ht="19.5" customHeight="1" x14ac:dyDescent="0.35"/>
    <row r="267" ht="19.5" customHeight="1" x14ac:dyDescent="0.35"/>
    <row r="268" ht="19.5" customHeight="1" x14ac:dyDescent="0.35"/>
    <row r="269" ht="19.5" customHeight="1" x14ac:dyDescent="0.35"/>
    <row r="270" ht="19.5" customHeight="1" x14ac:dyDescent="0.35"/>
    <row r="271" ht="19.5" customHeight="1" x14ac:dyDescent="0.35"/>
    <row r="272" ht="19.5" customHeight="1" x14ac:dyDescent="0.35"/>
    <row r="273" ht="19.5" customHeight="1" x14ac:dyDescent="0.35"/>
    <row r="274" ht="19.5" customHeight="1" x14ac:dyDescent="0.35"/>
    <row r="275" ht="19.5" customHeight="1" x14ac:dyDescent="0.35"/>
    <row r="276" ht="19.5" customHeight="1" x14ac:dyDescent="0.35"/>
    <row r="277" ht="19.5" customHeight="1" x14ac:dyDescent="0.35"/>
    <row r="278" ht="19.5" customHeight="1" x14ac:dyDescent="0.35"/>
    <row r="279" ht="19.5" customHeight="1" x14ac:dyDescent="0.35"/>
    <row r="280" ht="19.5" customHeight="1" x14ac:dyDescent="0.35"/>
    <row r="281" ht="19.5" customHeight="1" x14ac:dyDescent="0.35"/>
    <row r="282" ht="19.5" customHeight="1" x14ac:dyDescent="0.35"/>
    <row r="283" ht="19.5" customHeight="1" x14ac:dyDescent="0.35"/>
    <row r="284" ht="19.5" customHeight="1" x14ac:dyDescent="0.35"/>
    <row r="285" ht="19.5" customHeight="1" x14ac:dyDescent="0.35"/>
    <row r="286" ht="19.5" customHeight="1" x14ac:dyDescent="0.35"/>
    <row r="287" ht="19.5" customHeight="1" x14ac:dyDescent="0.35"/>
    <row r="288" ht="19.5" customHeight="1" x14ac:dyDescent="0.35"/>
    <row r="289" ht="19.5" customHeight="1" x14ac:dyDescent="0.35"/>
    <row r="290" ht="19.5" customHeight="1" x14ac:dyDescent="0.35"/>
    <row r="291" ht="19.5" customHeight="1" x14ac:dyDescent="0.35"/>
    <row r="292" ht="19.5" customHeight="1" x14ac:dyDescent="0.35"/>
    <row r="293" ht="19.5" customHeight="1" x14ac:dyDescent="0.35"/>
    <row r="294" ht="19.5" customHeight="1" x14ac:dyDescent="0.35"/>
    <row r="295" ht="19.5" customHeight="1" x14ac:dyDescent="0.35"/>
    <row r="296" ht="19.5" customHeight="1" x14ac:dyDescent="0.35"/>
    <row r="297" ht="19.5" customHeight="1" x14ac:dyDescent="0.35"/>
    <row r="298" ht="19.5" customHeight="1" x14ac:dyDescent="0.35"/>
    <row r="299" ht="19.5" customHeight="1" x14ac:dyDescent="0.35"/>
    <row r="300" ht="19.5" customHeight="1" x14ac:dyDescent="0.35"/>
    <row r="301" ht="19.5" customHeight="1" x14ac:dyDescent="0.35"/>
    <row r="302" ht="19.5" customHeight="1" x14ac:dyDescent="0.35"/>
    <row r="303" ht="19.5" customHeight="1" x14ac:dyDescent="0.35"/>
    <row r="304" ht="19.5" customHeight="1" x14ac:dyDescent="0.35"/>
    <row r="305" ht="19.5" customHeight="1" x14ac:dyDescent="0.35"/>
    <row r="306" ht="19.5" customHeight="1" x14ac:dyDescent="0.35"/>
    <row r="307" ht="19.5" customHeight="1" x14ac:dyDescent="0.35"/>
    <row r="308" ht="19.5" customHeight="1" x14ac:dyDescent="0.35"/>
    <row r="309" ht="19.5" customHeight="1" x14ac:dyDescent="0.35"/>
    <row r="310" ht="19.5" customHeight="1" x14ac:dyDescent="0.35"/>
    <row r="311" ht="19.5" customHeight="1" x14ac:dyDescent="0.35"/>
    <row r="312" ht="19.5" customHeight="1" x14ac:dyDescent="0.35"/>
    <row r="313" ht="19.5" customHeight="1" x14ac:dyDescent="0.35"/>
    <row r="314" ht="19.5" customHeight="1" x14ac:dyDescent="0.35"/>
    <row r="315" ht="19.5" customHeight="1" x14ac:dyDescent="0.35"/>
    <row r="316" ht="19.5" customHeight="1" x14ac:dyDescent="0.35"/>
    <row r="317" ht="19.5" customHeight="1" x14ac:dyDescent="0.35"/>
    <row r="318" ht="19.5" customHeight="1" x14ac:dyDescent="0.35"/>
    <row r="319" ht="19.5" customHeight="1" x14ac:dyDescent="0.35"/>
    <row r="320" ht="19.5" customHeight="1" x14ac:dyDescent="0.35"/>
    <row r="321" ht="19.5" customHeight="1" x14ac:dyDescent="0.35"/>
    <row r="322" ht="19.5" customHeight="1" x14ac:dyDescent="0.35"/>
    <row r="323" ht="19.5" customHeight="1" x14ac:dyDescent="0.35"/>
    <row r="324" ht="19.5" customHeight="1" x14ac:dyDescent="0.35"/>
    <row r="325" ht="19.5" customHeight="1" x14ac:dyDescent="0.35"/>
    <row r="326" ht="19.5" customHeight="1" x14ac:dyDescent="0.35"/>
    <row r="327" ht="19.5" customHeight="1" x14ac:dyDescent="0.35"/>
    <row r="328" ht="19.5" customHeight="1" x14ac:dyDescent="0.35"/>
    <row r="329" ht="19.5" customHeight="1" x14ac:dyDescent="0.35"/>
    <row r="330" ht="19.5" customHeight="1" x14ac:dyDescent="0.35"/>
    <row r="331" ht="19.5" customHeight="1" x14ac:dyDescent="0.35"/>
    <row r="332" ht="19.5" customHeight="1" x14ac:dyDescent="0.35"/>
    <row r="333" ht="19.5" customHeight="1" x14ac:dyDescent="0.35"/>
    <row r="334" ht="19.5" customHeight="1" x14ac:dyDescent="0.35"/>
    <row r="335" ht="19.5" customHeight="1" x14ac:dyDescent="0.35"/>
    <row r="336" ht="19.5" customHeight="1" x14ac:dyDescent="0.35"/>
    <row r="337" ht="19.5" customHeight="1" x14ac:dyDescent="0.35"/>
    <row r="338" ht="19.5" customHeight="1" x14ac:dyDescent="0.35"/>
    <row r="339" ht="19.5" customHeight="1" x14ac:dyDescent="0.35"/>
    <row r="340" ht="19.5" customHeight="1" x14ac:dyDescent="0.35"/>
    <row r="341" ht="19.5" customHeight="1" x14ac:dyDescent="0.35"/>
    <row r="342" ht="19.5" customHeight="1" x14ac:dyDescent="0.35"/>
    <row r="343" ht="19.5" customHeight="1" x14ac:dyDescent="0.35"/>
    <row r="344" ht="19.5" customHeight="1" x14ac:dyDescent="0.35"/>
    <row r="345" ht="19.5" customHeight="1" x14ac:dyDescent="0.35"/>
    <row r="346" ht="19.5" customHeight="1" x14ac:dyDescent="0.35"/>
    <row r="347" ht="19.5" customHeight="1" x14ac:dyDescent="0.35"/>
    <row r="348" ht="19.5" customHeight="1" x14ac:dyDescent="0.35"/>
    <row r="349" ht="19.5" customHeight="1" x14ac:dyDescent="0.35"/>
    <row r="350" ht="19.5" customHeight="1" x14ac:dyDescent="0.35"/>
    <row r="351" ht="19.5" customHeight="1" x14ac:dyDescent="0.35"/>
    <row r="352" ht="19.5" customHeight="1" x14ac:dyDescent="0.35"/>
    <row r="353" ht="19.5" customHeight="1" x14ac:dyDescent="0.35"/>
    <row r="354" ht="19.5" customHeight="1" x14ac:dyDescent="0.35"/>
    <row r="355" ht="19.5" customHeight="1" x14ac:dyDescent="0.35"/>
    <row r="356" ht="19.5" customHeight="1" x14ac:dyDescent="0.35"/>
    <row r="357" ht="19.5" customHeight="1" x14ac:dyDescent="0.35"/>
    <row r="358" ht="19.5" customHeight="1" x14ac:dyDescent="0.35"/>
    <row r="359" ht="19.5" customHeight="1" x14ac:dyDescent="0.35"/>
    <row r="360" ht="19.5" customHeight="1" x14ac:dyDescent="0.35"/>
    <row r="361" ht="19.5" customHeight="1" x14ac:dyDescent="0.35"/>
    <row r="362" ht="19.5" customHeight="1" x14ac:dyDescent="0.35"/>
    <row r="363" ht="19.5" customHeight="1" x14ac:dyDescent="0.35"/>
    <row r="364" ht="19.5" customHeight="1" x14ac:dyDescent="0.35"/>
    <row r="365" ht="19.5" customHeight="1" x14ac:dyDescent="0.35"/>
    <row r="366" ht="19.5" customHeight="1" x14ac:dyDescent="0.35"/>
    <row r="367" ht="19.5" customHeight="1" x14ac:dyDescent="0.35"/>
    <row r="368" ht="19.5" customHeight="1" x14ac:dyDescent="0.35"/>
    <row r="369" ht="19.5" customHeight="1" x14ac:dyDescent="0.35"/>
    <row r="370" ht="19.5" customHeight="1" x14ac:dyDescent="0.35"/>
    <row r="371" ht="19.5" customHeight="1" x14ac:dyDescent="0.35"/>
    <row r="372" ht="19.5" customHeight="1" x14ac:dyDescent="0.35"/>
    <row r="373" ht="19.5" customHeight="1" x14ac:dyDescent="0.35"/>
    <row r="374" ht="19.5" customHeight="1" x14ac:dyDescent="0.35"/>
    <row r="375" ht="19.5" customHeight="1" x14ac:dyDescent="0.35"/>
    <row r="376" ht="19.5" customHeight="1" x14ac:dyDescent="0.35"/>
    <row r="377" ht="19.5" customHeight="1" x14ac:dyDescent="0.35"/>
    <row r="378" ht="19.5" customHeight="1" x14ac:dyDescent="0.35"/>
    <row r="379" ht="19.5" customHeight="1" x14ac:dyDescent="0.35"/>
    <row r="380" ht="19.5" customHeight="1" x14ac:dyDescent="0.35"/>
    <row r="381" ht="19.5" customHeight="1" x14ac:dyDescent="0.35"/>
    <row r="382" ht="19.5" customHeight="1" x14ac:dyDescent="0.35"/>
    <row r="383" ht="19.5" customHeight="1" x14ac:dyDescent="0.35"/>
    <row r="384" ht="19.5" customHeight="1" x14ac:dyDescent="0.35"/>
    <row r="385" ht="19.5" customHeight="1" x14ac:dyDescent="0.35"/>
    <row r="386" ht="19.5" customHeight="1" x14ac:dyDescent="0.35"/>
    <row r="387" ht="19.5" customHeight="1" x14ac:dyDescent="0.35"/>
    <row r="388" ht="19.5" customHeight="1" x14ac:dyDescent="0.35"/>
    <row r="389" ht="19.5" customHeight="1" x14ac:dyDescent="0.35"/>
    <row r="390" ht="19.5" customHeight="1" x14ac:dyDescent="0.35"/>
    <row r="391" ht="19.5" customHeight="1" x14ac:dyDescent="0.35"/>
    <row r="392" ht="19.5" customHeight="1" x14ac:dyDescent="0.35"/>
    <row r="393" ht="19.5" customHeight="1" x14ac:dyDescent="0.35"/>
    <row r="394" ht="19.5" customHeight="1" x14ac:dyDescent="0.35"/>
    <row r="395" ht="19.5" customHeight="1" x14ac:dyDescent="0.35"/>
    <row r="396" ht="19.5" customHeight="1" x14ac:dyDescent="0.35"/>
    <row r="397" ht="19.5" customHeight="1" x14ac:dyDescent="0.35"/>
    <row r="398" ht="19.5" customHeight="1" x14ac:dyDescent="0.35"/>
    <row r="399" ht="19.5" customHeight="1" x14ac:dyDescent="0.35"/>
    <row r="400" ht="19.5" customHeight="1" x14ac:dyDescent="0.35"/>
    <row r="401" ht="19.5" customHeight="1" x14ac:dyDescent="0.35"/>
    <row r="402" ht="19.5" customHeight="1" x14ac:dyDescent="0.35"/>
    <row r="403" ht="19.5" customHeight="1" x14ac:dyDescent="0.35"/>
    <row r="404" ht="19.5" customHeight="1" x14ac:dyDescent="0.35"/>
    <row r="405" ht="19.5" customHeight="1" x14ac:dyDescent="0.35"/>
    <row r="406" ht="19.5" customHeight="1" x14ac:dyDescent="0.35"/>
    <row r="407" ht="19.5" customHeight="1" x14ac:dyDescent="0.35"/>
    <row r="408" ht="19.5" customHeight="1" x14ac:dyDescent="0.35"/>
    <row r="409" ht="19.5" customHeight="1" x14ac:dyDescent="0.35"/>
    <row r="410" ht="19.5" customHeight="1" x14ac:dyDescent="0.35"/>
    <row r="411" ht="19.5" customHeight="1" x14ac:dyDescent="0.35"/>
    <row r="412" ht="19.5" customHeight="1" x14ac:dyDescent="0.35"/>
    <row r="413" ht="19.5" customHeight="1" x14ac:dyDescent="0.35"/>
    <row r="414" ht="19.5" customHeight="1" x14ac:dyDescent="0.35"/>
    <row r="415" ht="19.5" customHeight="1" x14ac:dyDescent="0.35"/>
    <row r="416" ht="19.5" customHeight="1" x14ac:dyDescent="0.35"/>
    <row r="417" ht="19.5" customHeight="1" x14ac:dyDescent="0.35"/>
    <row r="418" ht="19.5" customHeight="1" x14ac:dyDescent="0.35"/>
    <row r="419" ht="19.5" customHeight="1" x14ac:dyDescent="0.35"/>
    <row r="420" ht="19.5" customHeight="1" x14ac:dyDescent="0.35"/>
    <row r="421" ht="19.5" customHeight="1" x14ac:dyDescent="0.35"/>
    <row r="422" ht="19.5" customHeight="1" x14ac:dyDescent="0.35"/>
    <row r="423" ht="19.5" customHeight="1" x14ac:dyDescent="0.35"/>
    <row r="424" ht="19.5" customHeight="1" x14ac:dyDescent="0.35"/>
    <row r="425" ht="19.5" customHeight="1" x14ac:dyDescent="0.35"/>
    <row r="426" ht="19.5" customHeight="1" x14ac:dyDescent="0.35"/>
    <row r="427" ht="19.5" customHeight="1" x14ac:dyDescent="0.35"/>
    <row r="428" ht="19.5" customHeight="1" x14ac:dyDescent="0.35"/>
    <row r="429" ht="19.5" customHeight="1" x14ac:dyDescent="0.35"/>
    <row r="430" ht="19.5" customHeight="1" x14ac:dyDescent="0.35"/>
    <row r="431" ht="19.5" customHeight="1" x14ac:dyDescent="0.35"/>
    <row r="432" ht="19.5" customHeight="1" x14ac:dyDescent="0.35"/>
    <row r="433" ht="19.5" customHeight="1" x14ac:dyDescent="0.35"/>
    <row r="434" ht="19.5" customHeight="1" x14ac:dyDescent="0.35"/>
    <row r="435" ht="19.5" customHeight="1" x14ac:dyDescent="0.35"/>
    <row r="436" ht="19.5" customHeight="1" x14ac:dyDescent="0.35"/>
    <row r="437" ht="19.5" customHeight="1" x14ac:dyDescent="0.35"/>
    <row r="438" ht="19.5" customHeight="1" x14ac:dyDescent="0.35"/>
    <row r="439" ht="19.5" customHeight="1" x14ac:dyDescent="0.35"/>
    <row r="440" ht="19.5" customHeight="1" x14ac:dyDescent="0.35"/>
    <row r="441" ht="19.5" customHeight="1" x14ac:dyDescent="0.35"/>
    <row r="442" ht="19.5" customHeight="1" x14ac:dyDescent="0.35"/>
    <row r="443" ht="19.5" customHeight="1" x14ac:dyDescent="0.35"/>
    <row r="444" ht="19.5" customHeight="1" x14ac:dyDescent="0.35"/>
    <row r="445" ht="19.5" customHeight="1" x14ac:dyDescent="0.35"/>
    <row r="446" ht="19.5" customHeight="1" x14ac:dyDescent="0.35"/>
    <row r="447" ht="19.5" customHeight="1" x14ac:dyDescent="0.35"/>
    <row r="448" ht="19.5" customHeight="1" x14ac:dyDescent="0.35"/>
    <row r="449" ht="19.5" customHeight="1" x14ac:dyDescent="0.35"/>
    <row r="450" ht="19.5" customHeight="1" x14ac:dyDescent="0.35"/>
    <row r="451" ht="19.5" customHeight="1" x14ac:dyDescent="0.35"/>
    <row r="452" ht="19.5" customHeight="1" x14ac:dyDescent="0.35"/>
    <row r="453" ht="19.5" customHeight="1" x14ac:dyDescent="0.35"/>
    <row r="454" ht="19.5" customHeight="1" x14ac:dyDescent="0.35"/>
    <row r="455" ht="19.5" customHeight="1" x14ac:dyDescent="0.35"/>
    <row r="456" ht="19.5" customHeight="1" x14ac:dyDescent="0.35"/>
    <row r="457" ht="19.5" customHeight="1" x14ac:dyDescent="0.35"/>
    <row r="458" ht="19.5" customHeight="1" x14ac:dyDescent="0.35"/>
    <row r="459" ht="19.5" customHeight="1" x14ac:dyDescent="0.35"/>
    <row r="460" ht="19.5" customHeight="1" x14ac:dyDescent="0.35"/>
    <row r="461" ht="19.5" customHeight="1" x14ac:dyDescent="0.35"/>
    <row r="462" ht="19.5" customHeight="1" x14ac:dyDescent="0.35"/>
    <row r="463" ht="19.5" customHeight="1" x14ac:dyDescent="0.35"/>
    <row r="464" ht="19.5" customHeight="1" x14ac:dyDescent="0.35"/>
    <row r="465" ht="19.5" customHeight="1" x14ac:dyDescent="0.35"/>
    <row r="466" ht="19.5" customHeight="1" x14ac:dyDescent="0.35"/>
    <row r="467" ht="19.5" customHeight="1" x14ac:dyDescent="0.35"/>
    <row r="468" ht="19.5" customHeight="1" x14ac:dyDescent="0.35"/>
    <row r="469" ht="19.5" customHeight="1" x14ac:dyDescent="0.35"/>
    <row r="470" ht="19.5" customHeight="1" x14ac:dyDescent="0.35"/>
    <row r="471" ht="19.5" customHeight="1" x14ac:dyDescent="0.35"/>
    <row r="472" ht="19.5" customHeight="1" x14ac:dyDescent="0.35"/>
    <row r="473" ht="19.5" customHeight="1" x14ac:dyDescent="0.35"/>
    <row r="474" ht="19.5" customHeight="1" x14ac:dyDescent="0.35"/>
    <row r="475" ht="19.5" customHeight="1" x14ac:dyDescent="0.35"/>
    <row r="476" ht="19.5" customHeight="1" x14ac:dyDescent="0.35"/>
    <row r="477" ht="19.5" customHeight="1" x14ac:dyDescent="0.35"/>
    <row r="478" ht="19.5" customHeight="1" x14ac:dyDescent="0.35"/>
    <row r="479" ht="19.5" customHeight="1" x14ac:dyDescent="0.35"/>
    <row r="480" ht="19.5" customHeight="1" x14ac:dyDescent="0.35"/>
    <row r="481" ht="19.5" customHeight="1" x14ac:dyDescent="0.35"/>
    <row r="482" ht="19.5" customHeight="1" x14ac:dyDescent="0.35"/>
    <row r="483" ht="19.5" customHeight="1" x14ac:dyDescent="0.35"/>
    <row r="484" ht="19.5" customHeight="1" x14ac:dyDescent="0.35"/>
    <row r="485" ht="19.5" customHeight="1" x14ac:dyDescent="0.35"/>
    <row r="486" ht="19.5" customHeight="1" x14ac:dyDescent="0.35"/>
    <row r="487" ht="19.5" customHeight="1" x14ac:dyDescent="0.35"/>
    <row r="488" ht="19.5" customHeight="1" x14ac:dyDescent="0.35"/>
    <row r="489" ht="19.5" customHeight="1" x14ac:dyDescent="0.35"/>
    <row r="490" ht="19.5" customHeight="1" x14ac:dyDescent="0.35"/>
    <row r="491" ht="19.5" customHeight="1" x14ac:dyDescent="0.35"/>
    <row r="492" ht="19.5" customHeight="1" x14ac:dyDescent="0.35"/>
    <row r="493" ht="19.5" customHeight="1" x14ac:dyDescent="0.35"/>
    <row r="494" ht="19.5" customHeight="1" x14ac:dyDescent="0.35"/>
    <row r="495" ht="19.5" customHeight="1" x14ac:dyDescent="0.35"/>
    <row r="496" ht="19.5" customHeight="1" x14ac:dyDescent="0.35"/>
    <row r="497" ht="19.5" customHeight="1" x14ac:dyDescent="0.35"/>
    <row r="498" ht="19.5" customHeight="1" x14ac:dyDescent="0.35"/>
    <row r="499" ht="19.5" customHeight="1" x14ac:dyDescent="0.35"/>
    <row r="500" ht="19.5" customHeight="1" x14ac:dyDescent="0.35"/>
    <row r="501" ht="19.5" customHeight="1" x14ac:dyDescent="0.35"/>
    <row r="502" ht="19.5" customHeight="1" x14ac:dyDescent="0.35"/>
    <row r="503" ht="19.5" customHeight="1" x14ac:dyDescent="0.35"/>
    <row r="504" ht="19.5" customHeight="1" x14ac:dyDescent="0.35"/>
    <row r="505" ht="19.5" customHeight="1" x14ac:dyDescent="0.35"/>
    <row r="506" ht="19.5" customHeight="1" x14ac:dyDescent="0.35"/>
    <row r="507" ht="19.5" customHeight="1" x14ac:dyDescent="0.35"/>
    <row r="508" ht="19.5" customHeight="1" x14ac:dyDescent="0.35"/>
    <row r="509" ht="19.5" customHeight="1" x14ac:dyDescent="0.35"/>
    <row r="510" ht="19.5" customHeight="1" x14ac:dyDescent="0.35"/>
    <row r="511" ht="19.5" customHeight="1" x14ac:dyDescent="0.35"/>
    <row r="512" ht="19.5" customHeight="1" x14ac:dyDescent="0.35"/>
    <row r="513" ht="19.5" customHeight="1" x14ac:dyDescent="0.35"/>
    <row r="514" ht="19.5" customHeight="1" x14ac:dyDescent="0.35"/>
    <row r="515" ht="19.5" customHeight="1" x14ac:dyDescent="0.35"/>
    <row r="516" ht="19.5" customHeight="1" x14ac:dyDescent="0.35"/>
    <row r="517" ht="19.5" customHeight="1" x14ac:dyDescent="0.35"/>
    <row r="518" ht="19.5" customHeight="1" x14ac:dyDescent="0.35"/>
    <row r="519" ht="19.5" customHeight="1" x14ac:dyDescent="0.35"/>
    <row r="520" ht="19.5" customHeight="1" x14ac:dyDescent="0.35"/>
    <row r="521" ht="19.5" customHeight="1" x14ac:dyDescent="0.35"/>
    <row r="522" ht="19.5" customHeight="1" x14ac:dyDescent="0.35"/>
    <row r="523" ht="19.5" customHeight="1" x14ac:dyDescent="0.35"/>
    <row r="524" ht="19.5" customHeight="1" x14ac:dyDescent="0.35"/>
    <row r="525" ht="19.5" customHeight="1" x14ac:dyDescent="0.35"/>
    <row r="526" ht="19.5" customHeight="1" x14ac:dyDescent="0.35"/>
    <row r="527" ht="19.5" customHeight="1" x14ac:dyDescent="0.35"/>
    <row r="528" ht="19.5" customHeight="1" x14ac:dyDescent="0.35"/>
    <row r="529" ht="19.5" customHeight="1" x14ac:dyDescent="0.35"/>
    <row r="530" ht="19.5" customHeight="1" x14ac:dyDescent="0.35"/>
    <row r="531" ht="19.5" customHeight="1" x14ac:dyDescent="0.35"/>
    <row r="532" ht="19.5" customHeight="1" x14ac:dyDescent="0.35"/>
    <row r="533" ht="19.5" customHeight="1" x14ac:dyDescent="0.35"/>
    <row r="534" ht="19.5" customHeight="1" x14ac:dyDescent="0.35"/>
    <row r="535" ht="19.5" customHeight="1" x14ac:dyDescent="0.35"/>
    <row r="536" ht="19.5" customHeight="1" x14ac:dyDescent="0.35"/>
    <row r="537" ht="19.5" customHeight="1" x14ac:dyDescent="0.35"/>
    <row r="538" ht="19.5" customHeight="1" x14ac:dyDescent="0.35"/>
    <row r="539" ht="19.5" customHeight="1" x14ac:dyDescent="0.35"/>
    <row r="540" ht="19.5" customHeight="1" x14ac:dyDescent="0.35"/>
    <row r="541" ht="19.5" customHeight="1" x14ac:dyDescent="0.35"/>
    <row r="542" ht="19.5" customHeight="1" x14ac:dyDescent="0.35"/>
    <row r="543" ht="19.5" customHeight="1" x14ac:dyDescent="0.35"/>
    <row r="544" ht="19.5" customHeight="1" x14ac:dyDescent="0.35"/>
    <row r="545" ht="19.5" customHeight="1" x14ac:dyDescent="0.35"/>
    <row r="546" ht="19.5" customHeight="1" x14ac:dyDescent="0.35"/>
    <row r="547" ht="19.5" customHeight="1" x14ac:dyDescent="0.35"/>
    <row r="548" ht="19.5" customHeight="1" x14ac:dyDescent="0.35"/>
    <row r="549" ht="19.5" customHeight="1" x14ac:dyDescent="0.35"/>
    <row r="550" ht="19.5" customHeight="1" x14ac:dyDescent="0.35"/>
    <row r="551" ht="19.5" customHeight="1" x14ac:dyDescent="0.35"/>
    <row r="552" ht="19.5" customHeight="1" x14ac:dyDescent="0.35"/>
    <row r="553" ht="19.5" customHeight="1" x14ac:dyDescent="0.35"/>
    <row r="554" ht="19.5" customHeight="1" x14ac:dyDescent="0.35"/>
    <row r="555" ht="19.5" customHeight="1" x14ac:dyDescent="0.35"/>
    <row r="556" ht="19.5" customHeight="1" x14ac:dyDescent="0.35"/>
    <row r="557" ht="19.5" customHeight="1" x14ac:dyDescent="0.35"/>
    <row r="558" ht="19.5" customHeight="1" x14ac:dyDescent="0.35"/>
    <row r="559" ht="19.5" customHeight="1" x14ac:dyDescent="0.35"/>
    <row r="560" ht="19.5" customHeight="1" x14ac:dyDescent="0.35"/>
    <row r="561" ht="19.5" customHeight="1" x14ac:dyDescent="0.35"/>
    <row r="562" ht="19.5" customHeight="1" x14ac:dyDescent="0.35"/>
    <row r="563" ht="19.5" customHeight="1" x14ac:dyDescent="0.35"/>
    <row r="564" ht="19.5" customHeight="1" x14ac:dyDescent="0.35"/>
    <row r="565" ht="19.5" customHeight="1" x14ac:dyDescent="0.35"/>
    <row r="566" ht="19.5" customHeight="1" x14ac:dyDescent="0.35"/>
    <row r="567" ht="19.5" customHeight="1" x14ac:dyDescent="0.35"/>
    <row r="568" ht="19.5" customHeight="1" x14ac:dyDescent="0.35"/>
    <row r="569" ht="19.5" customHeight="1" x14ac:dyDescent="0.35"/>
    <row r="570" ht="19.5" customHeight="1" x14ac:dyDescent="0.35"/>
    <row r="571" ht="19.5" customHeight="1" x14ac:dyDescent="0.35"/>
    <row r="572" ht="19.5" customHeight="1" x14ac:dyDescent="0.35"/>
    <row r="573" ht="19.5" customHeight="1" x14ac:dyDescent="0.35"/>
    <row r="574" ht="19.5" customHeight="1" x14ac:dyDescent="0.35"/>
    <row r="575" ht="19.5" customHeight="1" x14ac:dyDescent="0.35"/>
    <row r="576" ht="19.5" customHeight="1" x14ac:dyDescent="0.35"/>
    <row r="577" ht="19.5" customHeight="1" x14ac:dyDescent="0.35"/>
    <row r="578" ht="19.5" customHeight="1" x14ac:dyDescent="0.35"/>
    <row r="579" ht="19.5" customHeight="1" x14ac:dyDescent="0.35"/>
    <row r="580" ht="19.5" customHeight="1" x14ac:dyDescent="0.35"/>
    <row r="581" ht="19.5" customHeight="1" x14ac:dyDescent="0.35"/>
    <row r="582" ht="19.5" customHeight="1" x14ac:dyDescent="0.35"/>
    <row r="583" ht="19.5" customHeight="1" x14ac:dyDescent="0.35"/>
    <row r="584" ht="19.5" customHeight="1" x14ac:dyDescent="0.35"/>
    <row r="585" ht="19.5" customHeight="1" x14ac:dyDescent="0.35"/>
    <row r="586" ht="19.5" customHeight="1" x14ac:dyDescent="0.35"/>
    <row r="587" ht="19.5" customHeight="1" x14ac:dyDescent="0.35"/>
    <row r="588" ht="19.5" customHeight="1" x14ac:dyDescent="0.35"/>
    <row r="589" ht="19.5" customHeight="1" x14ac:dyDescent="0.35"/>
    <row r="590" ht="19.5" customHeight="1" x14ac:dyDescent="0.35"/>
    <row r="591" ht="19.5" customHeight="1" x14ac:dyDescent="0.35"/>
    <row r="592" ht="19.5" customHeight="1" x14ac:dyDescent="0.35"/>
    <row r="593" ht="19.5" customHeight="1" x14ac:dyDescent="0.35"/>
    <row r="594" ht="19.5" customHeight="1" x14ac:dyDescent="0.35"/>
    <row r="595" ht="19.5" customHeight="1" x14ac:dyDescent="0.35"/>
    <row r="596" ht="19.5" customHeight="1" x14ac:dyDescent="0.35"/>
    <row r="597" ht="19.5" customHeight="1" x14ac:dyDescent="0.35"/>
    <row r="598" ht="19.5" customHeight="1" x14ac:dyDescent="0.35"/>
    <row r="599" ht="19.5" customHeight="1" x14ac:dyDescent="0.35"/>
    <row r="600" ht="19.5" customHeight="1" x14ac:dyDescent="0.35"/>
    <row r="601" ht="19.5" customHeight="1" x14ac:dyDescent="0.35"/>
    <row r="602" ht="19.5" customHeight="1" x14ac:dyDescent="0.35"/>
    <row r="603" ht="19.5" customHeight="1" x14ac:dyDescent="0.35"/>
    <row r="604" ht="19.5" customHeight="1" x14ac:dyDescent="0.35"/>
    <row r="605" ht="19.5" customHeight="1" x14ac:dyDescent="0.35"/>
    <row r="606" ht="19.5" customHeight="1" x14ac:dyDescent="0.35"/>
    <row r="607" ht="19.5" customHeight="1" x14ac:dyDescent="0.35"/>
    <row r="608" ht="19.5" customHeight="1" x14ac:dyDescent="0.35"/>
    <row r="609" ht="19.5" customHeight="1" x14ac:dyDescent="0.35"/>
    <row r="610" ht="19.5" customHeight="1" x14ac:dyDescent="0.35"/>
    <row r="611" ht="19.5" customHeight="1" x14ac:dyDescent="0.35"/>
    <row r="612" ht="19.5" customHeight="1" x14ac:dyDescent="0.35"/>
    <row r="613" ht="19.5" customHeight="1" x14ac:dyDescent="0.35"/>
    <row r="614" ht="19.5" customHeight="1" x14ac:dyDescent="0.35"/>
    <row r="615" ht="19.5" customHeight="1" x14ac:dyDescent="0.35"/>
    <row r="616" ht="19.5" customHeight="1" x14ac:dyDescent="0.35"/>
    <row r="617" ht="19.5" customHeight="1" x14ac:dyDescent="0.35"/>
    <row r="618" ht="19.5" customHeight="1" x14ac:dyDescent="0.35"/>
    <row r="619" ht="19.5" customHeight="1" x14ac:dyDescent="0.35"/>
    <row r="620" ht="19.5" customHeight="1" x14ac:dyDescent="0.35"/>
    <row r="621" ht="19.5" customHeight="1" x14ac:dyDescent="0.35"/>
    <row r="622" ht="19.5" customHeight="1" x14ac:dyDescent="0.35"/>
    <row r="623" ht="19.5" customHeight="1" x14ac:dyDescent="0.35"/>
    <row r="624" ht="19.5" customHeight="1" x14ac:dyDescent="0.35"/>
    <row r="625" ht="19.5" customHeight="1" x14ac:dyDescent="0.35"/>
    <row r="626" ht="19.5" customHeight="1" x14ac:dyDescent="0.35"/>
    <row r="627" ht="19.5" customHeight="1" x14ac:dyDescent="0.35"/>
    <row r="628" ht="19.5" customHeight="1" x14ac:dyDescent="0.35"/>
    <row r="629" ht="19.5" customHeight="1" x14ac:dyDescent="0.35"/>
    <row r="630" ht="19.5" customHeight="1" x14ac:dyDescent="0.35"/>
    <row r="631" ht="19.5" customHeight="1" x14ac:dyDescent="0.35"/>
    <row r="632" ht="19.5" customHeight="1" x14ac:dyDescent="0.35"/>
    <row r="633" ht="19.5" customHeight="1" x14ac:dyDescent="0.35"/>
    <row r="634" ht="19.5" customHeight="1" x14ac:dyDescent="0.35"/>
    <row r="635" ht="19.5" customHeight="1" x14ac:dyDescent="0.35"/>
    <row r="636" ht="19.5" customHeight="1" x14ac:dyDescent="0.35"/>
    <row r="637" ht="19.5" customHeight="1" x14ac:dyDescent="0.35"/>
    <row r="638" ht="19.5" customHeight="1" x14ac:dyDescent="0.35"/>
    <row r="639" ht="19.5" customHeight="1" x14ac:dyDescent="0.35"/>
    <row r="640" ht="19.5" customHeight="1" x14ac:dyDescent="0.35"/>
    <row r="641" ht="19.5" customHeight="1" x14ac:dyDescent="0.35"/>
    <row r="642" ht="19.5" customHeight="1" x14ac:dyDescent="0.35"/>
    <row r="643" ht="19.5" customHeight="1" x14ac:dyDescent="0.35"/>
    <row r="644" ht="19.5" customHeight="1" x14ac:dyDescent="0.35"/>
    <row r="645" ht="19.5" customHeight="1" x14ac:dyDescent="0.35"/>
    <row r="646" ht="19.5" customHeight="1" x14ac:dyDescent="0.35"/>
    <row r="647" ht="19.5" customHeight="1" x14ac:dyDescent="0.35"/>
    <row r="648" ht="19.5" customHeight="1" x14ac:dyDescent="0.35"/>
    <row r="649" ht="19.5" customHeight="1" x14ac:dyDescent="0.35"/>
    <row r="650" ht="19.5" customHeight="1" x14ac:dyDescent="0.35"/>
    <row r="651" ht="19.5" customHeight="1" x14ac:dyDescent="0.35"/>
    <row r="652" ht="19.5" customHeight="1" x14ac:dyDescent="0.35"/>
    <row r="653" ht="19.5" customHeight="1" x14ac:dyDescent="0.35"/>
    <row r="654" ht="19.5" customHeight="1" x14ac:dyDescent="0.35"/>
    <row r="655" ht="19.5" customHeight="1" x14ac:dyDescent="0.35"/>
    <row r="656" ht="19.5" customHeight="1" x14ac:dyDescent="0.35"/>
    <row r="657" ht="19.5" customHeight="1" x14ac:dyDescent="0.35"/>
    <row r="658" ht="19.5" customHeight="1" x14ac:dyDescent="0.35"/>
    <row r="659" ht="19.5" customHeight="1" x14ac:dyDescent="0.35"/>
    <row r="660" ht="19.5" customHeight="1" x14ac:dyDescent="0.35"/>
    <row r="661" ht="19.5" customHeight="1" x14ac:dyDescent="0.35"/>
    <row r="662" ht="19.5" customHeight="1" x14ac:dyDescent="0.35"/>
    <row r="663" ht="19.5" customHeight="1" x14ac:dyDescent="0.35"/>
    <row r="664" ht="19.5" customHeight="1" x14ac:dyDescent="0.35"/>
    <row r="665" ht="19.5" customHeight="1" x14ac:dyDescent="0.35"/>
    <row r="666" ht="19.5" customHeight="1" x14ac:dyDescent="0.35"/>
    <row r="667" ht="19.5" customHeight="1" x14ac:dyDescent="0.35"/>
    <row r="668" ht="19.5" customHeight="1" x14ac:dyDescent="0.35"/>
    <row r="669" ht="19.5" customHeight="1" x14ac:dyDescent="0.35"/>
    <row r="670" ht="19.5" customHeight="1" x14ac:dyDescent="0.35"/>
    <row r="671" ht="19.5" customHeight="1" x14ac:dyDescent="0.35"/>
    <row r="672" ht="19.5" customHeight="1" x14ac:dyDescent="0.35"/>
    <row r="673" ht="19.5" customHeight="1" x14ac:dyDescent="0.35"/>
    <row r="674" ht="19.5" customHeight="1" x14ac:dyDescent="0.35"/>
    <row r="675" ht="19.5" customHeight="1" x14ac:dyDescent="0.35"/>
    <row r="676" ht="19.5" customHeight="1" x14ac:dyDescent="0.35"/>
    <row r="677" ht="19.5" customHeight="1" x14ac:dyDescent="0.35"/>
    <row r="678" ht="19.5" customHeight="1" x14ac:dyDescent="0.35"/>
    <row r="679" ht="19.5" customHeight="1" x14ac:dyDescent="0.35"/>
    <row r="680" ht="19.5" customHeight="1" x14ac:dyDescent="0.35"/>
    <row r="681" ht="19.5" customHeight="1" x14ac:dyDescent="0.35"/>
    <row r="682" ht="19.5" customHeight="1" x14ac:dyDescent="0.35"/>
    <row r="683" ht="19.5" customHeight="1" x14ac:dyDescent="0.35"/>
    <row r="684" ht="19.5" customHeight="1" x14ac:dyDescent="0.35"/>
    <row r="685" ht="19.5" customHeight="1" x14ac:dyDescent="0.35"/>
    <row r="686" ht="19.5" customHeight="1" x14ac:dyDescent="0.35"/>
    <row r="687" ht="19.5" customHeight="1" x14ac:dyDescent="0.35"/>
    <row r="688" ht="19.5" customHeight="1" x14ac:dyDescent="0.35"/>
    <row r="689" ht="19.5" customHeight="1" x14ac:dyDescent="0.35"/>
    <row r="690" ht="19.5" customHeight="1" x14ac:dyDescent="0.35"/>
    <row r="691" ht="19.5" customHeight="1" x14ac:dyDescent="0.35"/>
    <row r="692" ht="19.5" customHeight="1" x14ac:dyDescent="0.35"/>
    <row r="693" ht="19.5" customHeight="1" x14ac:dyDescent="0.35"/>
    <row r="694" ht="19.5" customHeight="1" x14ac:dyDescent="0.35"/>
    <row r="695" ht="19.5" customHeight="1" x14ac:dyDescent="0.35"/>
    <row r="696" ht="19.5" customHeight="1" x14ac:dyDescent="0.35"/>
    <row r="697" ht="19.5" customHeight="1" x14ac:dyDescent="0.35"/>
    <row r="698" ht="19.5" customHeight="1" x14ac:dyDescent="0.35"/>
    <row r="699" ht="19.5" customHeight="1" x14ac:dyDescent="0.35"/>
    <row r="700" ht="19.5" customHeight="1" x14ac:dyDescent="0.35"/>
    <row r="701" ht="19.5" customHeight="1" x14ac:dyDescent="0.35"/>
    <row r="702" ht="19.5" customHeight="1" x14ac:dyDescent="0.35"/>
    <row r="703" ht="19.5" customHeight="1" x14ac:dyDescent="0.35"/>
    <row r="704" ht="19.5" customHeight="1" x14ac:dyDescent="0.35"/>
    <row r="705" ht="19.5" customHeight="1" x14ac:dyDescent="0.35"/>
    <row r="706" ht="19.5" customHeight="1" x14ac:dyDescent="0.35"/>
    <row r="707" ht="19.5" customHeight="1" x14ac:dyDescent="0.35"/>
    <row r="708" ht="19.5" customHeight="1" x14ac:dyDescent="0.35"/>
    <row r="709" ht="19.5" customHeight="1" x14ac:dyDescent="0.35"/>
    <row r="710" ht="19.5" customHeight="1" x14ac:dyDescent="0.35"/>
    <row r="711" ht="19.5" customHeight="1" x14ac:dyDescent="0.35"/>
    <row r="712" ht="19.5" customHeight="1" x14ac:dyDescent="0.35"/>
    <row r="713" ht="19.5" customHeight="1" x14ac:dyDescent="0.35"/>
    <row r="714" ht="19.5" customHeight="1" x14ac:dyDescent="0.35"/>
    <row r="715" ht="19.5" customHeight="1" x14ac:dyDescent="0.35"/>
    <row r="716" ht="19.5" customHeight="1" x14ac:dyDescent="0.35"/>
    <row r="717" ht="19.5" customHeight="1" x14ac:dyDescent="0.35"/>
    <row r="718" ht="19.5" customHeight="1" x14ac:dyDescent="0.35"/>
    <row r="719" ht="19.5" customHeight="1" x14ac:dyDescent="0.35"/>
    <row r="720" ht="19.5" customHeight="1" x14ac:dyDescent="0.35"/>
    <row r="721" ht="19.5" customHeight="1" x14ac:dyDescent="0.35"/>
    <row r="722" ht="19.5" customHeight="1" x14ac:dyDescent="0.35"/>
    <row r="723" ht="19.5" customHeight="1" x14ac:dyDescent="0.35"/>
    <row r="724" ht="19.5" customHeight="1" x14ac:dyDescent="0.35"/>
    <row r="725" ht="19.5" customHeight="1" x14ac:dyDescent="0.35"/>
    <row r="726" ht="19.5" customHeight="1" x14ac:dyDescent="0.35"/>
    <row r="727" ht="19.5" customHeight="1" x14ac:dyDescent="0.35"/>
    <row r="728" ht="19.5" customHeight="1" x14ac:dyDescent="0.35"/>
    <row r="729" ht="19.5" customHeight="1" x14ac:dyDescent="0.35"/>
    <row r="730" ht="19.5" customHeight="1" x14ac:dyDescent="0.35"/>
    <row r="731" ht="19.5" customHeight="1" x14ac:dyDescent="0.35"/>
    <row r="732" ht="19.5" customHeight="1" x14ac:dyDescent="0.35"/>
    <row r="733" ht="19.5" customHeight="1" x14ac:dyDescent="0.35"/>
    <row r="734" ht="19.5" customHeight="1" x14ac:dyDescent="0.35"/>
    <row r="735" ht="19.5" customHeight="1" x14ac:dyDescent="0.35"/>
    <row r="736" ht="19.5" customHeight="1" x14ac:dyDescent="0.35"/>
    <row r="737" ht="19.5" customHeight="1" x14ac:dyDescent="0.35"/>
    <row r="738" ht="19.5" customHeight="1" x14ac:dyDescent="0.35"/>
    <row r="739" ht="19.5" customHeight="1" x14ac:dyDescent="0.35"/>
    <row r="740" ht="19.5" customHeight="1" x14ac:dyDescent="0.35"/>
    <row r="741" ht="19.5" customHeight="1" x14ac:dyDescent="0.35"/>
    <row r="742" ht="19.5" customHeight="1" x14ac:dyDescent="0.35"/>
    <row r="743" ht="19.5" customHeight="1" x14ac:dyDescent="0.35"/>
    <row r="744" ht="19.5" customHeight="1" x14ac:dyDescent="0.35"/>
    <row r="745" ht="19.5" customHeight="1" x14ac:dyDescent="0.35"/>
    <row r="746" ht="19.5" customHeight="1" x14ac:dyDescent="0.35"/>
    <row r="747" ht="19.5" customHeight="1" x14ac:dyDescent="0.35"/>
    <row r="748" ht="19.5" customHeight="1" x14ac:dyDescent="0.35"/>
    <row r="749" ht="19.5" customHeight="1" x14ac:dyDescent="0.35"/>
    <row r="750" ht="19.5" customHeight="1" x14ac:dyDescent="0.35"/>
    <row r="751" ht="19.5" customHeight="1" x14ac:dyDescent="0.35"/>
    <row r="752" ht="19.5" customHeight="1" x14ac:dyDescent="0.35"/>
    <row r="753" ht="19.5" customHeight="1" x14ac:dyDescent="0.35"/>
    <row r="754" ht="19.5" customHeight="1" x14ac:dyDescent="0.35"/>
    <row r="755" ht="19.5" customHeight="1" x14ac:dyDescent="0.35"/>
    <row r="756" ht="19.5" customHeight="1" x14ac:dyDescent="0.35"/>
    <row r="757" ht="19.5" customHeight="1" x14ac:dyDescent="0.35"/>
    <row r="758" ht="19.5" customHeight="1" x14ac:dyDescent="0.35"/>
    <row r="759" ht="19.5" customHeight="1" x14ac:dyDescent="0.35"/>
    <row r="760" ht="19.5" customHeight="1" x14ac:dyDescent="0.35"/>
    <row r="761" ht="19.5" customHeight="1" x14ac:dyDescent="0.35"/>
    <row r="762" ht="19.5" customHeight="1" x14ac:dyDescent="0.35"/>
    <row r="763" ht="19.5" customHeight="1" x14ac:dyDescent="0.35"/>
    <row r="764" ht="19.5" customHeight="1" x14ac:dyDescent="0.35"/>
    <row r="765" ht="19.5" customHeight="1" x14ac:dyDescent="0.35"/>
    <row r="766" ht="19.5" customHeight="1" x14ac:dyDescent="0.35"/>
    <row r="767" ht="19.5" customHeight="1" x14ac:dyDescent="0.35"/>
    <row r="768" ht="19.5" customHeight="1" x14ac:dyDescent="0.35"/>
    <row r="769" ht="19.5" customHeight="1" x14ac:dyDescent="0.35"/>
    <row r="770" ht="19.5" customHeight="1" x14ac:dyDescent="0.35"/>
    <row r="771" ht="19.5" customHeight="1" x14ac:dyDescent="0.35"/>
    <row r="772" ht="19.5" customHeight="1" x14ac:dyDescent="0.35"/>
    <row r="773" ht="19.5" customHeight="1" x14ac:dyDescent="0.35"/>
    <row r="774" ht="19.5" customHeight="1" x14ac:dyDescent="0.35"/>
    <row r="775" ht="19.5" customHeight="1" x14ac:dyDescent="0.35"/>
    <row r="776" ht="19.5" customHeight="1" x14ac:dyDescent="0.35"/>
    <row r="777" ht="19.5" customHeight="1" x14ac:dyDescent="0.35"/>
    <row r="778" ht="19.5" customHeight="1" x14ac:dyDescent="0.35"/>
    <row r="779" ht="19.5" customHeight="1" x14ac:dyDescent="0.35"/>
    <row r="780" ht="19.5" customHeight="1" x14ac:dyDescent="0.35"/>
    <row r="781" ht="19.5" customHeight="1" x14ac:dyDescent="0.35"/>
    <row r="782" ht="19.5" customHeight="1" x14ac:dyDescent="0.35"/>
    <row r="783" ht="19.5" customHeight="1" x14ac:dyDescent="0.35"/>
    <row r="784" ht="19.5" customHeight="1" x14ac:dyDescent="0.35"/>
    <row r="785" ht="19.5" customHeight="1" x14ac:dyDescent="0.35"/>
    <row r="786" ht="19.5" customHeight="1" x14ac:dyDescent="0.35"/>
    <row r="787" ht="19.5" customHeight="1" x14ac:dyDescent="0.35"/>
    <row r="788" ht="19.5" customHeight="1" x14ac:dyDescent="0.35"/>
    <row r="789" ht="19.5" customHeight="1" x14ac:dyDescent="0.35"/>
    <row r="790" ht="19.5" customHeight="1" x14ac:dyDescent="0.35"/>
    <row r="791" ht="19.5" customHeight="1" x14ac:dyDescent="0.35"/>
    <row r="792" ht="19.5" customHeight="1" x14ac:dyDescent="0.35"/>
    <row r="793" ht="19.5" customHeight="1" x14ac:dyDescent="0.35"/>
    <row r="794" ht="19.5" customHeight="1" x14ac:dyDescent="0.35"/>
    <row r="795" ht="19.5" customHeight="1" x14ac:dyDescent="0.35"/>
    <row r="796" ht="19.5" customHeight="1" x14ac:dyDescent="0.35"/>
    <row r="797" ht="19.5" customHeight="1" x14ac:dyDescent="0.35"/>
    <row r="798" ht="19.5" customHeight="1" x14ac:dyDescent="0.35"/>
    <row r="799" ht="19.5" customHeight="1" x14ac:dyDescent="0.35"/>
    <row r="800" ht="19.5" customHeight="1" x14ac:dyDescent="0.35"/>
    <row r="801" ht="19.5" customHeight="1" x14ac:dyDescent="0.35"/>
    <row r="802" ht="19.5" customHeight="1" x14ac:dyDescent="0.35"/>
    <row r="803" ht="19.5" customHeight="1" x14ac:dyDescent="0.35"/>
    <row r="804" ht="19.5" customHeight="1" x14ac:dyDescent="0.35"/>
    <row r="805" ht="19.5" customHeight="1" x14ac:dyDescent="0.35"/>
    <row r="806" ht="19.5" customHeight="1" x14ac:dyDescent="0.35"/>
    <row r="807" ht="19.5" customHeight="1" x14ac:dyDescent="0.35"/>
    <row r="808" ht="19.5" customHeight="1" x14ac:dyDescent="0.35"/>
    <row r="809" ht="19.5" customHeight="1" x14ac:dyDescent="0.35"/>
    <row r="810" ht="19.5" customHeight="1" x14ac:dyDescent="0.35"/>
    <row r="811" ht="19.5" customHeight="1" x14ac:dyDescent="0.35"/>
    <row r="812" ht="19.5" customHeight="1" x14ac:dyDescent="0.35"/>
    <row r="813" ht="19.5" customHeight="1" x14ac:dyDescent="0.35"/>
    <row r="814" ht="19.5" customHeight="1" x14ac:dyDescent="0.35"/>
    <row r="815" ht="19.5" customHeight="1" x14ac:dyDescent="0.35"/>
    <row r="816" ht="19.5" customHeight="1" x14ac:dyDescent="0.35"/>
    <row r="817" ht="19.5" customHeight="1" x14ac:dyDescent="0.35"/>
    <row r="818" ht="19.5" customHeight="1" x14ac:dyDescent="0.35"/>
    <row r="819" ht="19.5" customHeight="1" x14ac:dyDescent="0.35"/>
    <row r="820" ht="19.5" customHeight="1" x14ac:dyDescent="0.35"/>
    <row r="821" ht="19.5" customHeight="1" x14ac:dyDescent="0.35"/>
    <row r="822" ht="19.5" customHeight="1" x14ac:dyDescent="0.35"/>
    <row r="823" ht="19.5" customHeight="1" x14ac:dyDescent="0.35"/>
    <row r="824" ht="19.5" customHeight="1" x14ac:dyDescent="0.35"/>
    <row r="825" ht="19.5" customHeight="1" x14ac:dyDescent="0.35"/>
    <row r="826" ht="19.5" customHeight="1" x14ac:dyDescent="0.35"/>
    <row r="827" ht="19.5" customHeight="1" x14ac:dyDescent="0.35"/>
    <row r="828" ht="19.5" customHeight="1" x14ac:dyDescent="0.35"/>
    <row r="829" ht="19.5" customHeight="1" x14ac:dyDescent="0.35"/>
    <row r="830" ht="19.5" customHeight="1" x14ac:dyDescent="0.35"/>
    <row r="831" ht="19.5" customHeight="1" x14ac:dyDescent="0.35"/>
    <row r="832" ht="19.5" customHeight="1" x14ac:dyDescent="0.35"/>
    <row r="833" ht="19.5" customHeight="1" x14ac:dyDescent="0.35"/>
    <row r="834" ht="19.5" customHeight="1" x14ac:dyDescent="0.35"/>
    <row r="835" ht="19.5" customHeight="1" x14ac:dyDescent="0.35"/>
    <row r="836" ht="19.5" customHeight="1" x14ac:dyDescent="0.35"/>
    <row r="837" ht="19.5" customHeight="1" x14ac:dyDescent="0.35"/>
    <row r="838" ht="19.5" customHeight="1" x14ac:dyDescent="0.35"/>
    <row r="839" ht="19.5" customHeight="1" x14ac:dyDescent="0.35"/>
    <row r="840" ht="19.5" customHeight="1" x14ac:dyDescent="0.35"/>
    <row r="841" ht="19.5" customHeight="1" x14ac:dyDescent="0.35"/>
    <row r="842" ht="19.5" customHeight="1" x14ac:dyDescent="0.35"/>
    <row r="843" ht="19.5" customHeight="1" x14ac:dyDescent="0.35"/>
    <row r="844" ht="19.5" customHeight="1" x14ac:dyDescent="0.35"/>
    <row r="845" ht="19.5" customHeight="1" x14ac:dyDescent="0.35"/>
    <row r="846" ht="19.5" customHeight="1" x14ac:dyDescent="0.35"/>
    <row r="847" ht="19.5" customHeight="1" x14ac:dyDescent="0.35"/>
    <row r="848" ht="19.5" customHeight="1" x14ac:dyDescent="0.35"/>
    <row r="849" ht="19.5" customHeight="1" x14ac:dyDescent="0.35"/>
    <row r="850" ht="19.5" customHeight="1" x14ac:dyDescent="0.35"/>
    <row r="851" ht="19.5" customHeight="1" x14ac:dyDescent="0.35"/>
    <row r="852" ht="19.5" customHeight="1" x14ac:dyDescent="0.35"/>
    <row r="853" ht="19.5" customHeight="1" x14ac:dyDescent="0.35"/>
    <row r="854" ht="19.5" customHeight="1" x14ac:dyDescent="0.35"/>
    <row r="855" ht="19.5" customHeight="1" x14ac:dyDescent="0.35"/>
    <row r="856" ht="19.5" customHeight="1" x14ac:dyDescent="0.35"/>
    <row r="857" ht="19.5" customHeight="1" x14ac:dyDescent="0.35"/>
    <row r="858" ht="19.5" customHeight="1" x14ac:dyDescent="0.35"/>
    <row r="859" ht="19.5" customHeight="1" x14ac:dyDescent="0.35"/>
    <row r="860" ht="19.5" customHeight="1" x14ac:dyDescent="0.35"/>
    <row r="861" ht="19.5" customHeight="1" x14ac:dyDescent="0.35"/>
    <row r="862" ht="19.5" customHeight="1" x14ac:dyDescent="0.35"/>
    <row r="863" ht="19.5" customHeight="1" x14ac:dyDescent="0.35"/>
    <row r="864" ht="19.5" customHeight="1" x14ac:dyDescent="0.35"/>
    <row r="865" ht="19.5" customHeight="1" x14ac:dyDescent="0.35"/>
    <row r="866" ht="19.5" customHeight="1" x14ac:dyDescent="0.35"/>
    <row r="867" ht="19.5" customHeight="1" x14ac:dyDescent="0.35"/>
    <row r="868" ht="19.5" customHeight="1" x14ac:dyDescent="0.35"/>
    <row r="869" ht="19.5" customHeight="1" x14ac:dyDescent="0.35"/>
    <row r="870" ht="19.5" customHeight="1" x14ac:dyDescent="0.35"/>
    <row r="871" ht="19.5" customHeight="1" x14ac:dyDescent="0.35"/>
    <row r="872" ht="19.5" customHeight="1" x14ac:dyDescent="0.35"/>
    <row r="873" ht="19.5" customHeight="1" x14ac:dyDescent="0.35"/>
    <row r="874" ht="19.5" customHeight="1" x14ac:dyDescent="0.35"/>
    <row r="875" ht="19.5" customHeight="1" x14ac:dyDescent="0.35"/>
    <row r="876" ht="19.5" customHeight="1" x14ac:dyDescent="0.35"/>
    <row r="877" ht="19.5" customHeight="1" x14ac:dyDescent="0.35"/>
    <row r="878" ht="19.5" customHeight="1" x14ac:dyDescent="0.35"/>
    <row r="879" ht="19.5" customHeight="1" x14ac:dyDescent="0.35"/>
    <row r="880" ht="19.5" customHeight="1" x14ac:dyDescent="0.35"/>
    <row r="881" ht="19.5" customHeight="1" x14ac:dyDescent="0.35"/>
    <row r="882" ht="19.5" customHeight="1" x14ac:dyDescent="0.35"/>
    <row r="883" ht="19.5" customHeight="1" x14ac:dyDescent="0.35"/>
    <row r="884" ht="19.5" customHeight="1" x14ac:dyDescent="0.35"/>
    <row r="885" ht="19.5" customHeight="1" x14ac:dyDescent="0.35"/>
    <row r="886" ht="19.5" customHeight="1" x14ac:dyDescent="0.35"/>
    <row r="887" ht="19.5" customHeight="1" x14ac:dyDescent="0.35"/>
    <row r="888" ht="19.5" customHeight="1" x14ac:dyDescent="0.35"/>
    <row r="889" ht="19.5" customHeight="1" x14ac:dyDescent="0.35"/>
    <row r="890" ht="19.5" customHeight="1" x14ac:dyDescent="0.35"/>
    <row r="891" ht="19.5" customHeight="1" x14ac:dyDescent="0.35"/>
    <row r="892" ht="19.5" customHeight="1" x14ac:dyDescent="0.35"/>
    <row r="893" ht="19.5" customHeight="1" x14ac:dyDescent="0.35"/>
    <row r="894" ht="19.5" customHeight="1" x14ac:dyDescent="0.35"/>
    <row r="895" ht="19.5" customHeight="1" x14ac:dyDescent="0.35"/>
    <row r="896" ht="19.5" customHeight="1" x14ac:dyDescent="0.35"/>
    <row r="897" ht="19.5" customHeight="1" x14ac:dyDescent="0.35"/>
    <row r="898" ht="19.5" customHeight="1" x14ac:dyDescent="0.35"/>
    <row r="899" ht="19.5" customHeight="1" x14ac:dyDescent="0.35"/>
    <row r="900" ht="19.5" customHeight="1" x14ac:dyDescent="0.35"/>
    <row r="901" ht="19.5" customHeight="1" x14ac:dyDescent="0.35"/>
    <row r="902" ht="19.5" customHeight="1" x14ac:dyDescent="0.35"/>
    <row r="903" ht="19.5" customHeight="1" x14ac:dyDescent="0.35"/>
    <row r="904" ht="19.5" customHeight="1" x14ac:dyDescent="0.35"/>
    <row r="905" ht="19.5" customHeight="1" x14ac:dyDescent="0.35"/>
    <row r="906" ht="19.5" customHeight="1" x14ac:dyDescent="0.35"/>
    <row r="907" ht="19.5" customHeight="1" x14ac:dyDescent="0.35"/>
    <row r="908" ht="19.5" customHeight="1" x14ac:dyDescent="0.35"/>
    <row r="909" ht="19.5" customHeight="1" x14ac:dyDescent="0.35"/>
    <row r="910" ht="19.5" customHeight="1" x14ac:dyDescent="0.35"/>
    <row r="911" ht="19.5" customHeight="1" x14ac:dyDescent="0.35"/>
    <row r="912" ht="19.5" customHeight="1" x14ac:dyDescent="0.35"/>
    <row r="913" ht="19.5" customHeight="1" x14ac:dyDescent="0.35"/>
    <row r="914" ht="19.5" customHeight="1" x14ac:dyDescent="0.35"/>
    <row r="915" ht="19.5" customHeight="1" x14ac:dyDescent="0.35"/>
    <row r="916" ht="19.5" customHeight="1" x14ac:dyDescent="0.35"/>
    <row r="917" ht="19.5" customHeight="1" x14ac:dyDescent="0.35"/>
    <row r="918" ht="19.5" customHeight="1" x14ac:dyDescent="0.35"/>
    <row r="919" ht="19.5" customHeight="1" x14ac:dyDescent="0.35"/>
    <row r="920" ht="19.5" customHeight="1" x14ac:dyDescent="0.35"/>
    <row r="921" ht="19.5" customHeight="1" x14ac:dyDescent="0.35"/>
    <row r="922" ht="19.5" customHeight="1" x14ac:dyDescent="0.35"/>
    <row r="923" ht="19.5" customHeight="1" x14ac:dyDescent="0.35"/>
    <row r="924" ht="19.5" customHeight="1" x14ac:dyDescent="0.35"/>
    <row r="925" ht="19.5" customHeight="1" x14ac:dyDescent="0.35"/>
    <row r="926" ht="19.5" customHeight="1" x14ac:dyDescent="0.35"/>
    <row r="927" ht="19.5" customHeight="1" x14ac:dyDescent="0.35"/>
    <row r="928" ht="19.5" customHeight="1" x14ac:dyDescent="0.35"/>
    <row r="929" ht="19.5" customHeight="1" x14ac:dyDescent="0.35"/>
    <row r="930" ht="19.5" customHeight="1" x14ac:dyDescent="0.35"/>
    <row r="931" ht="19.5" customHeight="1" x14ac:dyDescent="0.35"/>
    <row r="932" ht="19.5" customHeight="1" x14ac:dyDescent="0.35"/>
    <row r="933" ht="19.5" customHeight="1" x14ac:dyDescent="0.35"/>
    <row r="934" ht="19.5" customHeight="1" x14ac:dyDescent="0.35"/>
    <row r="935" ht="19.5" customHeight="1" x14ac:dyDescent="0.35"/>
    <row r="936" ht="19.5" customHeight="1" x14ac:dyDescent="0.35"/>
    <row r="937" ht="19.5" customHeight="1" x14ac:dyDescent="0.35"/>
    <row r="938" ht="19.5" customHeight="1" x14ac:dyDescent="0.35"/>
    <row r="939" ht="19.5" customHeight="1" x14ac:dyDescent="0.35"/>
    <row r="940" ht="19.5" customHeight="1" x14ac:dyDescent="0.35"/>
    <row r="941" ht="19.5" customHeight="1" x14ac:dyDescent="0.35"/>
    <row r="942" ht="19.5" customHeight="1" x14ac:dyDescent="0.35"/>
    <row r="943" ht="19.5" customHeight="1" x14ac:dyDescent="0.35"/>
    <row r="944" ht="19.5" customHeight="1" x14ac:dyDescent="0.35"/>
    <row r="945" ht="19.5" customHeight="1" x14ac:dyDescent="0.35"/>
    <row r="946" ht="19.5" customHeight="1" x14ac:dyDescent="0.35"/>
    <row r="947" ht="19.5" customHeight="1" x14ac:dyDescent="0.35"/>
    <row r="948" ht="19.5" customHeight="1" x14ac:dyDescent="0.35"/>
    <row r="949" ht="19.5" customHeight="1" x14ac:dyDescent="0.35"/>
    <row r="950" ht="19.5" customHeight="1" x14ac:dyDescent="0.35"/>
    <row r="951" ht="19.5" customHeight="1" x14ac:dyDescent="0.35"/>
    <row r="952" ht="19.5" customHeight="1" x14ac:dyDescent="0.35"/>
    <row r="953" ht="19.5" customHeight="1" x14ac:dyDescent="0.35"/>
    <row r="954" ht="19.5" customHeight="1" x14ac:dyDescent="0.35"/>
    <row r="955" ht="19.5" customHeight="1" x14ac:dyDescent="0.35"/>
    <row r="956" ht="19.5" customHeight="1" x14ac:dyDescent="0.35"/>
    <row r="957" ht="19.5" customHeight="1" x14ac:dyDescent="0.35"/>
    <row r="958" ht="19.5" customHeight="1" x14ac:dyDescent="0.35"/>
    <row r="959" ht="19.5" customHeight="1" x14ac:dyDescent="0.35"/>
    <row r="960" ht="19.5" customHeight="1" x14ac:dyDescent="0.35"/>
    <row r="961" ht="19.5" customHeight="1" x14ac:dyDescent="0.35"/>
    <row r="962" ht="19.5" customHeight="1" x14ac:dyDescent="0.35"/>
    <row r="963" ht="19.5" customHeight="1" x14ac:dyDescent="0.35"/>
    <row r="964" ht="19.5" customHeight="1" x14ac:dyDescent="0.35"/>
    <row r="965" ht="19.5" customHeight="1" x14ac:dyDescent="0.35"/>
    <row r="966" ht="19.5" customHeight="1" x14ac:dyDescent="0.35"/>
    <row r="967" ht="19.5" customHeight="1" x14ac:dyDescent="0.35"/>
    <row r="968" ht="19.5" customHeight="1" x14ac:dyDescent="0.35"/>
    <row r="969" ht="19.5" customHeight="1" x14ac:dyDescent="0.35"/>
    <row r="970" ht="19.5" customHeight="1" x14ac:dyDescent="0.35"/>
    <row r="971" ht="19.5" customHeight="1" x14ac:dyDescent="0.35"/>
    <row r="972" ht="19.5" customHeight="1" x14ac:dyDescent="0.35"/>
    <row r="973" ht="19.5" customHeight="1" x14ac:dyDescent="0.35"/>
    <row r="974" ht="19.5" customHeight="1" x14ac:dyDescent="0.35"/>
    <row r="975" ht="19.5" customHeight="1" x14ac:dyDescent="0.35"/>
    <row r="976" ht="19.5" customHeight="1" x14ac:dyDescent="0.35"/>
    <row r="977" ht="19.5" customHeight="1" x14ac:dyDescent="0.35"/>
    <row r="978" ht="19.5" customHeight="1" x14ac:dyDescent="0.35"/>
    <row r="979" ht="19.5" customHeight="1" x14ac:dyDescent="0.35"/>
    <row r="980" ht="19.5" customHeight="1" x14ac:dyDescent="0.35"/>
    <row r="981" ht="19.5" customHeight="1" x14ac:dyDescent="0.35"/>
    <row r="982" ht="19.5" customHeight="1" x14ac:dyDescent="0.35"/>
    <row r="983" ht="19.5" customHeight="1" x14ac:dyDescent="0.35"/>
    <row r="984" ht="19.5" customHeight="1" x14ac:dyDescent="0.35"/>
    <row r="985" ht="19.5" customHeight="1" x14ac:dyDescent="0.35"/>
    <row r="986" ht="19.5" customHeight="1" x14ac:dyDescent="0.35"/>
    <row r="987" ht="19.5" customHeight="1" x14ac:dyDescent="0.35"/>
    <row r="988" ht="19.5" customHeight="1" x14ac:dyDescent="0.35"/>
    <row r="989" ht="19.5" customHeight="1" x14ac:dyDescent="0.35"/>
    <row r="990" ht="19.5" customHeight="1" x14ac:dyDescent="0.35"/>
    <row r="991" ht="19.5" customHeight="1" x14ac:dyDescent="0.35"/>
    <row r="992" ht="19.5" customHeight="1" x14ac:dyDescent="0.35"/>
    <row r="993" ht="19.5" customHeight="1" x14ac:dyDescent="0.35"/>
    <row r="994" ht="19.5" customHeight="1" x14ac:dyDescent="0.35"/>
    <row r="995" ht="19.5" customHeight="1" x14ac:dyDescent="0.35"/>
    <row r="996" ht="19.5" customHeight="1" x14ac:dyDescent="0.35"/>
    <row r="997" ht="19.5" customHeight="1" x14ac:dyDescent="0.35"/>
    <row r="998" ht="19.5" customHeight="1" x14ac:dyDescent="0.35"/>
    <row r="999" ht="19.5" customHeight="1" x14ac:dyDescent="0.35"/>
    <row r="1000" ht="19.5" customHeight="1" x14ac:dyDescent="0.35"/>
    <row r="1001" ht="19.5" customHeight="1" x14ac:dyDescent="0.35"/>
    <row r="1002" ht="19.5" customHeight="1" x14ac:dyDescent="0.35"/>
  </sheetData>
  <sheetProtection sheet="1" objects="1" scenarios="1" selectLockedCells="1"/>
  <mergeCells count="5">
    <mergeCell ref="H12:J12"/>
    <mergeCell ref="H13:J13"/>
    <mergeCell ref="A24:A25"/>
    <mergeCell ref="H31:J31"/>
    <mergeCell ref="H32:J32"/>
  </mergeCells>
  <conditionalFormatting sqref="E35">
    <cfRule type="expression" dxfId="35" priority="1">
      <formula>$H$14&lt;30</formula>
    </cfRule>
    <cfRule type="expression" dxfId="34" priority="2">
      <formula>$H$14&gt;=30</formula>
    </cfRule>
  </conditionalFormatting>
  <conditionalFormatting sqref="E43">
    <cfRule type="expression" dxfId="33" priority="3">
      <formula>$H$22&lt;=23</formula>
    </cfRule>
    <cfRule type="expression" dxfId="32" priority="4">
      <formula>$H$22&gt;23</formula>
    </cfRule>
  </conditionalFormatting>
  <conditionalFormatting sqref="E54">
    <cfRule type="expression" dxfId="31" priority="7">
      <formula>$H$22&lt;=23</formula>
    </cfRule>
    <cfRule type="expression" dxfId="30" priority="8">
      <formula>$H$22&gt;23</formula>
    </cfRule>
  </conditionalFormatting>
  <conditionalFormatting sqref="E62">
    <cfRule type="expression" dxfId="29" priority="5">
      <formula>$E$41&lt;=24</formula>
    </cfRule>
    <cfRule type="expression" dxfId="28" priority="6">
      <formula>$E$41&gt;24</formula>
    </cfRule>
  </conditionalFormatting>
  <conditionalFormatting sqref="E85">
    <cfRule type="expression" dxfId="27" priority="11">
      <formula>$E$41&lt;=24</formula>
    </cfRule>
    <cfRule type="expression" dxfId="26" priority="12">
      <formula>$E$41&gt;24</formula>
    </cfRule>
  </conditionalFormatting>
  <conditionalFormatting sqref="E99">
    <cfRule type="expression" dxfId="25" priority="9">
      <formula>$E$41&lt;=24</formula>
    </cfRule>
    <cfRule type="expression" dxfId="24" priority="10">
      <formula>$E$41&gt;24</formula>
    </cfRule>
  </conditionalFormatting>
  <pageMargins left="0.70866141732283472" right="0.70866141732283472" top="0.78740157480314965" bottom="0.78740157480314965" header="0" footer="0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4B083"/>
    <pageSetUpPr fitToPage="1"/>
  </sheetPr>
  <dimension ref="A1:Z999"/>
  <sheetViews>
    <sheetView showGridLines="0" zoomScale="120" zoomScaleNormal="120" workbookViewId="0">
      <selection activeCell="A29" sqref="A29"/>
    </sheetView>
  </sheetViews>
  <sheetFormatPr baseColWidth="10" defaultColWidth="14.453125" defaultRowHeight="15" customHeight="1" x14ac:dyDescent="0.35"/>
  <cols>
    <col min="1" max="1" width="56.08984375" customWidth="1"/>
    <col min="2" max="2" width="30.7265625" customWidth="1"/>
    <col min="3" max="3" width="17.54296875" customWidth="1"/>
    <col min="4" max="4" width="11" customWidth="1"/>
    <col min="5" max="5" width="12.08984375" customWidth="1"/>
    <col min="6" max="7" width="4.08984375" customWidth="1"/>
    <col min="8" max="8" width="13.26953125" customWidth="1"/>
    <col min="9" max="26" width="10.7265625" customWidth="1"/>
  </cols>
  <sheetData>
    <row r="1" spans="1:26" ht="19.5" customHeight="1" x14ac:dyDescent="0.5">
      <c r="A1" s="2" t="s">
        <v>148</v>
      </c>
    </row>
    <row r="2" spans="1:26" ht="19.5" customHeight="1" x14ac:dyDescent="0.35">
      <c r="A2" s="22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3" t="s">
        <v>107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23" t="s">
        <v>108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hidden="1" customHeight="1" x14ac:dyDescent="0.35">
      <c r="H5" s="27"/>
      <c r="I5" s="27"/>
      <c r="J5" s="27"/>
    </row>
    <row r="6" spans="1:26" ht="19.5" hidden="1" customHeight="1" x14ac:dyDescent="0.35">
      <c r="A6" s="71" t="s">
        <v>28</v>
      </c>
      <c r="B6" s="72" t="s">
        <v>29</v>
      </c>
      <c r="C6" s="73" t="s">
        <v>30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9.5" hidden="1" customHeight="1" x14ac:dyDescent="0.35">
      <c r="A7" s="35"/>
      <c r="B7" s="36"/>
      <c r="C7" s="37">
        <v>10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9.5" hidden="1" customHeight="1" x14ac:dyDescent="0.35">
      <c r="A8" s="35"/>
      <c r="B8" s="36"/>
      <c r="C8" s="37">
        <v>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9.5" hidden="1" customHeight="1" x14ac:dyDescent="0.35">
      <c r="A9" s="35"/>
      <c r="B9" s="36"/>
      <c r="C9" s="3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9.5" hidden="1" customHeight="1" x14ac:dyDescent="0.35">
      <c r="A10" s="35"/>
      <c r="B10" s="36"/>
      <c r="C10" s="37">
        <v>29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.5" hidden="1" customHeight="1" x14ac:dyDescent="0.35">
      <c r="A11" s="35"/>
      <c r="B11" s="36"/>
      <c r="C11" s="3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9.5" hidden="1" customHeight="1" x14ac:dyDescent="0.35">
      <c r="A12" s="35"/>
      <c r="B12" s="36"/>
      <c r="C12" s="37"/>
      <c r="D12" s="27"/>
      <c r="E12" s="27"/>
      <c r="F12" s="27"/>
      <c r="G12" s="27"/>
      <c r="H12" s="172" t="s">
        <v>43</v>
      </c>
      <c r="I12" s="173"/>
      <c r="J12" s="174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9.5" hidden="1" customHeight="1" x14ac:dyDescent="0.35">
      <c r="A13" s="35"/>
      <c r="B13" s="36"/>
      <c r="C13" s="37"/>
      <c r="D13" s="27"/>
      <c r="E13" s="27"/>
      <c r="F13" s="27"/>
      <c r="G13" s="27"/>
      <c r="H13" s="175" t="s">
        <v>32</v>
      </c>
      <c r="I13" s="176"/>
      <c r="J13" s="17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9.5" hidden="1" customHeight="1" x14ac:dyDescent="0.35">
      <c r="A14" s="35"/>
      <c r="B14" s="36"/>
      <c r="C14" s="37"/>
      <c r="D14" s="27"/>
      <c r="E14" s="27"/>
      <c r="F14" s="27"/>
      <c r="G14" s="27"/>
      <c r="H14" s="38" t="s">
        <v>33</v>
      </c>
      <c r="I14" s="39" t="s">
        <v>34</v>
      </c>
      <c r="J14" s="40" t="s">
        <v>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9.5" hidden="1" customHeight="1" x14ac:dyDescent="0.35">
      <c r="A15" s="35"/>
      <c r="B15" s="36"/>
      <c r="C15" s="37"/>
      <c r="D15" s="27"/>
      <c r="E15" s="27"/>
      <c r="F15" s="27"/>
      <c r="G15" s="27"/>
      <c r="H15" s="41">
        <v>4</v>
      </c>
      <c r="I15" s="42">
        <f>H15*0.75</f>
        <v>3</v>
      </c>
      <c r="J15" s="43">
        <f>ROUNDUP(I15*4,0)/4</f>
        <v>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5" hidden="1" customHeight="1" x14ac:dyDescent="0.35">
      <c r="A16" s="35"/>
      <c r="B16" s="36"/>
      <c r="C16" s="3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5" hidden="1" customHeight="1" x14ac:dyDescent="0.35">
      <c r="A17" s="44"/>
      <c r="B17" s="36"/>
      <c r="C17" s="3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9.5" hidden="1" customHeight="1" x14ac:dyDescent="0.35">
      <c r="A18" s="35"/>
      <c r="B18" s="36"/>
      <c r="C18" s="3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9.5" hidden="1" customHeight="1" x14ac:dyDescent="0.35">
      <c r="A19" s="35"/>
      <c r="B19" s="36"/>
      <c r="C19" s="3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9.5" hidden="1" customHeight="1" x14ac:dyDescent="0.35">
      <c r="A20" s="35"/>
      <c r="B20" s="36"/>
      <c r="C20" s="3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9.5" hidden="1" customHeight="1" x14ac:dyDescent="0.35">
      <c r="A21" s="35"/>
      <c r="B21" s="36"/>
      <c r="C21" s="3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9.5" hidden="1" customHeight="1" x14ac:dyDescent="0.35">
      <c r="A22" s="35"/>
      <c r="B22" s="36"/>
      <c r="C22" s="3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2" hidden="1" customHeight="1" x14ac:dyDescent="0.35">
      <c r="A23" s="45"/>
      <c r="C23" s="46"/>
    </row>
    <row r="24" spans="1:26" ht="19.5" hidden="1" customHeight="1" x14ac:dyDescent="0.35">
      <c r="A24" s="179" t="s">
        <v>55</v>
      </c>
      <c r="B24" s="74" t="s">
        <v>37</v>
      </c>
      <c r="C24" s="75">
        <f>SUM(C7:C23)</f>
        <v>44</v>
      </c>
    </row>
    <row r="25" spans="1:26" ht="19.5" hidden="1" customHeight="1" x14ac:dyDescent="0.35">
      <c r="A25" s="180"/>
      <c r="B25" s="76" t="s">
        <v>56</v>
      </c>
      <c r="C25" s="77">
        <f>C24/36</f>
        <v>1.2222222222222223</v>
      </c>
    </row>
    <row r="26" spans="1:26" ht="19.5" customHeight="1" x14ac:dyDescent="0.35"/>
    <row r="27" spans="1:26" ht="29" x14ac:dyDescent="0.35">
      <c r="A27" s="105" t="s">
        <v>57</v>
      </c>
      <c r="B27" s="106"/>
      <c r="C27" s="107"/>
      <c r="D27" s="108" t="s">
        <v>41</v>
      </c>
      <c r="E27" s="109" t="s">
        <v>58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9.5" customHeight="1" x14ac:dyDescent="0.35">
      <c r="A28" s="83" t="s">
        <v>46</v>
      </c>
      <c r="B28" s="84" t="s">
        <v>109</v>
      </c>
      <c r="C28" s="84" t="s">
        <v>110</v>
      </c>
      <c r="D28" s="85" t="s">
        <v>61</v>
      </c>
      <c r="E28" s="86" t="s">
        <v>62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9.5" customHeight="1" x14ac:dyDescent="0.35">
      <c r="A29" s="141"/>
      <c r="B29" s="142"/>
      <c r="C29" s="143"/>
      <c r="D29" s="144">
        <v>22.5</v>
      </c>
      <c r="E29" s="58">
        <f t="shared" ref="E29:E34" si="0">D29</f>
        <v>22.5</v>
      </c>
    </row>
    <row r="30" spans="1:26" ht="19.5" customHeight="1" x14ac:dyDescent="0.35">
      <c r="A30" s="141"/>
      <c r="B30" s="142"/>
      <c r="C30" s="142"/>
      <c r="D30" s="144"/>
      <c r="E30" s="58">
        <f t="shared" si="0"/>
        <v>0</v>
      </c>
    </row>
    <row r="31" spans="1:26" ht="19.5" customHeight="1" x14ac:dyDescent="0.35">
      <c r="A31" s="141"/>
      <c r="B31" s="142"/>
      <c r="C31" s="142"/>
      <c r="D31" s="144"/>
      <c r="E31" s="58">
        <f t="shared" si="0"/>
        <v>0</v>
      </c>
    </row>
    <row r="32" spans="1:26" ht="19.5" customHeight="1" x14ac:dyDescent="0.35">
      <c r="A32" s="141"/>
      <c r="B32" s="142"/>
      <c r="C32" s="142"/>
      <c r="D32" s="144"/>
      <c r="E32" s="58">
        <f t="shared" si="0"/>
        <v>0</v>
      </c>
    </row>
    <row r="33" spans="1:26" ht="19.5" customHeight="1" x14ac:dyDescent="0.35">
      <c r="A33" s="141"/>
      <c r="B33" s="142"/>
      <c r="C33" s="142"/>
      <c r="D33" s="144"/>
      <c r="E33" s="58">
        <f t="shared" si="0"/>
        <v>0</v>
      </c>
      <c r="H33" s="181" t="s">
        <v>43</v>
      </c>
      <c r="I33" s="182"/>
      <c r="J33" s="183"/>
    </row>
    <row r="34" spans="1:26" ht="19.5" customHeight="1" x14ac:dyDescent="0.35">
      <c r="A34" s="141"/>
      <c r="B34" s="142"/>
      <c r="C34" s="142"/>
      <c r="D34" s="144"/>
      <c r="E34" s="58">
        <f t="shared" si="0"/>
        <v>0</v>
      </c>
      <c r="H34" s="184" t="s">
        <v>44</v>
      </c>
      <c r="I34" s="185"/>
      <c r="J34" s="186"/>
    </row>
    <row r="35" spans="1:26" ht="19.5" customHeight="1" x14ac:dyDescent="0.35">
      <c r="A35" s="45"/>
      <c r="B35" s="127" t="s">
        <v>111</v>
      </c>
      <c r="D35" s="69" t="s">
        <v>64</v>
      </c>
      <c r="E35" s="58">
        <f>SUM(E29:E34)</f>
        <v>22.5</v>
      </c>
      <c r="F35" s="65" t="str">
        <f>IF(E35&lt;70,"!!!","")</f>
        <v>!!!</v>
      </c>
      <c r="H35" s="60" t="s">
        <v>34</v>
      </c>
      <c r="I35" s="39" t="s">
        <v>33</v>
      </c>
      <c r="J35" s="61"/>
    </row>
    <row r="36" spans="1:26" ht="33" customHeight="1" x14ac:dyDescent="0.35">
      <c r="A36" s="83" t="s">
        <v>65</v>
      </c>
      <c r="B36" s="84" t="s">
        <v>112</v>
      </c>
      <c r="C36" s="84" t="s">
        <v>113</v>
      </c>
      <c r="D36" s="85" t="s">
        <v>61</v>
      </c>
      <c r="E36" s="88" t="s">
        <v>62</v>
      </c>
      <c r="F36" s="51"/>
      <c r="G36" s="51"/>
      <c r="H36" s="145">
        <v>6</v>
      </c>
      <c r="I36" s="62">
        <f>H36*4/3</f>
        <v>8</v>
      </c>
      <c r="J36" s="63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9.5" customHeight="1" x14ac:dyDescent="0.35">
      <c r="A37" s="141"/>
      <c r="B37" s="142"/>
      <c r="C37" s="142"/>
      <c r="D37" s="144">
        <v>17.25</v>
      </c>
      <c r="E37" s="58">
        <f t="shared" ref="E37:E42" si="1">D37</f>
        <v>17.25</v>
      </c>
    </row>
    <row r="38" spans="1:26" ht="19.5" customHeight="1" x14ac:dyDescent="0.35">
      <c r="A38" s="141"/>
      <c r="B38" s="142"/>
      <c r="C38" s="142"/>
      <c r="D38" s="144">
        <v>10</v>
      </c>
      <c r="E38" s="58">
        <f t="shared" si="1"/>
        <v>10</v>
      </c>
    </row>
    <row r="39" spans="1:26" ht="19.5" customHeight="1" x14ac:dyDescent="0.35">
      <c r="A39" s="141"/>
      <c r="B39" s="142"/>
      <c r="C39" s="142"/>
      <c r="D39" s="144"/>
      <c r="E39" s="58">
        <f t="shared" si="1"/>
        <v>0</v>
      </c>
    </row>
    <row r="40" spans="1:26" ht="19.5" customHeight="1" x14ac:dyDescent="0.35">
      <c r="A40" s="141"/>
      <c r="B40" s="142"/>
      <c r="C40" s="142"/>
      <c r="D40" s="144"/>
      <c r="E40" s="58">
        <f t="shared" si="1"/>
        <v>0</v>
      </c>
    </row>
    <row r="41" spans="1:26" ht="19.5" customHeight="1" x14ac:dyDescent="0.35">
      <c r="A41" s="141"/>
      <c r="B41" s="142"/>
      <c r="C41" s="142"/>
      <c r="D41" s="144"/>
      <c r="E41" s="58">
        <f t="shared" si="1"/>
        <v>0</v>
      </c>
    </row>
    <row r="42" spans="1:26" ht="19.5" customHeight="1" x14ac:dyDescent="0.35">
      <c r="A42" s="141"/>
      <c r="B42" s="142"/>
      <c r="C42" s="142"/>
      <c r="D42" s="144"/>
      <c r="E42" s="58">
        <f t="shared" si="1"/>
        <v>0</v>
      </c>
    </row>
    <row r="43" spans="1:26" ht="19.5" customHeight="1" x14ac:dyDescent="0.35">
      <c r="A43" s="45"/>
      <c r="B43" s="127" t="s">
        <v>68</v>
      </c>
      <c r="D43" s="69" t="s">
        <v>64</v>
      </c>
      <c r="E43" s="58">
        <f>SUM(E37:E42)</f>
        <v>27.25</v>
      </c>
      <c r="F43" s="65" t="str">
        <f>IF(E43&gt;23,"!!!","")</f>
        <v>!!!</v>
      </c>
    </row>
    <row r="44" spans="1:26" ht="19.5" customHeight="1" x14ac:dyDescent="0.35">
      <c r="A44" s="110"/>
      <c r="B44" s="111" t="s">
        <v>114</v>
      </c>
      <c r="C44" s="112"/>
      <c r="D44" s="113" t="s">
        <v>70</v>
      </c>
      <c r="E44" s="114">
        <f>E35+E43</f>
        <v>49.75</v>
      </c>
      <c r="F44" s="65" t="str">
        <f>IF(E44&lt;150,"!!!","")</f>
        <v>!!!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19.5" customHeight="1" x14ac:dyDescent="0.35"/>
    <row r="46" spans="1:26" ht="29" x14ac:dyDescent="0.35">
      <c r="A46" s="105" t="s">
        <v>71</v>
      </c>
      <c r="B46" s="106"/>
      <c r="C46" s="107"/>
      <c r="D46" s="108" t="s">
        <v>41</v>
      </c>
      <c r="E46" s="109" t="s">
        <v>58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9.5" customHeight="1" x14ac:dyDescent="0.35">
      <c r="A47" s="83" t="s">
        <v>72</v>
      </c>
      <c r="B47" s="84" t="s">
        <v>115</v>
      </c>
      <c r="C47" s="84" t="s">
        <v>116</v>
      </c>
      <c r="D47" s="85" t="s">
        <v>61</v>
      </c>
      <c r="E47" s="86" t="s">
        <v>62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9.5" customHeight="1" x14ac:dyDescent="0.35">
      <c r="A48" s="141"/>
      <c r="B48" s="142"/>
      <c r="C48" s="142"/>
      <c r="D48" s="144">
        <v>10</v>
      </c>
      <c r="E48" s="58">
        <f t="shared" ref="E48:E53" si="2">D48</f>
        <v>10</v>
      </c>
    </row>
    <row r="49" spans="1:26" ht="19.5" customHeight="1" x14ac:dyDescent="0.35">
      <c r="A49" s="141"/>
      <c r="B49" s="142"/>
      <c r="C49" s="142"/>
      <c r="D49" s="144"/>
      <c r="E49" s="58">
        <f t="shared" si="2"/>
        <v>0</v>
      </c>
    </row>
    <row r="50" spans="1:26" ht="19.5" customHeight="1" x14ac:dyDescent="0.35">
      <c r="A50" s="141"/>
      <c r="B50" s="142"/>
      <c r="C50" s="142"/>
      <c r="D50" s="144"/>
      <c r="E50" s="58">
        <f t="shared" si="2"/>
        <v>0</v>
      </c>
    </row>
    <row r="51" spans="1:26" ht="19.5" customHeight="1" x14ac:dyDescent="0.35">
      <c r="A51" s="141"/>
      <c r="B51" s="142"/>
      <c r="C51" s="142"/>
      <c r="D51" s="144"/>
      <c r="E51" s="58">
        <f t="shared" si="2"/>
        <v>0</v>
      </c>
    </row>
    <row r="52" spans="1:26" ht="19.5" customHeight="1" x14ac:dyDescent="0.35">
      <c r="A52" s="141"/>
      <c r="B52" s="142"/>
      <c r="C52" s="142"/>
      <c r="D52" s="144"/>
      <c r="E52" s="58">
        <f t="shared" si="2"/>
        <v>0</v>
      </c>
    </row>
    <row r="53" spans="1:26" ht="19.5" customHeight="1" x14ac:dyDescent="0.35">
      <c r="A53" s="141"/>
      <c r="B53" s="142"/>
      <c r="C53" s="142"/>
      <c r="D53" s="144"/>
      <c r="E53" s="58">
        <f t="shared" si="2"/>
        <v>0</v>
      </c>
    </row>
    <row r="54" spans="1:26" ht="19.5" customHeight="1" x14ac:dyDescent="0.35">
      <c r="A54" s="45"/>
      <c r="B54" s="127" t="s">
        <v>117</v>
      </c>
      <c r="D54" s="69" t="s">
        <v>64</v>
      </c>
      <c r="E54" s="58">
        <f>SUM(E48:E53)</f>
        <v>10</v>
      </c>
      <c r="F54" s="65" t="str">
        <f>IF(E54&lt;12,"!!!","")</f>
        <v>!!!</v>
      </c>
      <c r="H54" s="95"/>
    </row>
    <row r="55" spans="1:26" ht="33" customHeight="1" x14ac:dyDescent="0.35">
      <c r="A55" s="83" t="s">
        <v>76</v>
      </c>
      <c r="B55" s="84" t="s">
        <v>118</v>
      </c>
      <c r="C55" s="96" t="s">
        <v>119</v>
      </c>
      <c r="D55" s="85" t="s">
        <v>61</v>
      </c>
      <c r="E55" s="88" t="s">
        <v>62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9.5" customHeight="1" x14ac:dyDescent="0.35">
      <c r="A56" s="141"/>
      <c r="B56" s="142"/>
      <c r="C56" s="142"/>
      <c r="D56" s="144">
        <v>40</v>
      </c>
      <c r="E56" s="58">
        <f t="shared" ref="E56:E61" si="3">D56/2</f>
        <v>20</v>
      </c>
    </row>
    <row r="57" spans="1:26" ht="19.5" customHeight="1" x14ac:dyDescent="0.35">
      <c r="A57" s="141"/>
      <c r="B57" s="142"/>
      <c r="C57" s="142"/>
      <c r="D57" s="144"/>
      <c r="E57" s="58">
        <f t="shared" si="3"/>
        <v>0</v>
      </c>
    </row>
    <row r="58" spans="1:26" ht="19.5" customHeight="1" x14ac:dyDescent="0.35">
      <c r="A58" s="141"/>
      <c r="B58" s="142"/>
      <c r="C58" s="142"/>
      <c r="D58" s="144"/>
      <c r="E58" s="58">
        <f t="shared" si="3"/>
        <v>0</v>
      </c>
    </row>
    <row r="59" spans="1:26" ht="19.5" customHeight="1" x14ac:dyDescent="0.35">
      <c r="A59" s="141"/>
      <c r="B59" s="142"/>
      <c r="C59" s="142"/>
      <c r="D59" s="144"/>
      <c r="E59" s="58">
        <f t="shared" si="3"/>
        <v>0</v>
      </c>
    </row>
    <row r="60" spans="1:26" ht="19.5" customHeight="1" x14ac:dyDescent="0.35">
      <c r="A60" s="141"/>
      <c r="B60" s="142"/>
      <c r="C60" s="142"/>
      <c r="D60" s="144"/>
      <c r="E60" s="58">
        <f t="shared" si="3"/>
        <v>0</v>
      </c>
    </row>
    <row r="61" spans="1:26" ht="19.5" customHeight="1" x14ac:dyDescent="0.35">
      <c r="A61" s="141"/>
      <c r="B61" s="142"/>
      <c r="C61" s="142"/>
      <c r="D61" s="144"/>
      <c r="E61" s="58">
        <f t="shared" si="3"/>
        <v>0</v>
      </c>
    </row>
    <row r="62" spans="1:26" ht="19.5" customHeight="1" x14ac:dyDescent="0.35">
      <c r="A62" s="45"/>
      <c r="B62" s="128" t="s">
        <v>120</v>
      </c>
      <c r="D62" s="69" t="s">
        <v>64</v>
      </c>
      <c r="E62" s="58">
        <f>SUM(E56:E61)</f>
        <v>20</v>
      </c>
      <c r="H62" s="87"/>
    </row>
    <row r="63" spans="1:26" ht="19.5" customHeight="1" x14ac:dyDescent="0.35">
      <c r="A63" s="110"/>
      <c r="B63" s="111" t="s">
        <v>80</v>
      </c>
      <c r="C63" s="112"/>
      <c r="D63" s="113" t="s">
        <v>81</v>
      </c>
      <c r="E63" s="114">
        <f>E54+E62</f>
        <v>30</v>
      </c>
      <c r="F63" s="65" t="str">
        <f>IF(E63&lt;24,"!!!","")</f>
        <v/>
      </c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19.5" customHeight="1" x14ac:dyDescent="0.35"/>
    <row r="65" spans="1:26" ht="33" customHeight="1" x14ac:dyDescent="0.35">
      <c r="A65" s="105" t="s">
        <v>82</v>
      </c>
      <c r="B65" s="115" t="s">
        <v>121</v>
      </c>
      <c r="C65" s="115" t="s">
        <v>122</v>
      </c>
      <c r="D65" s="108" t="s">
        <v>58</v>
      </c>
      <c r="E65" s="109" t="s">
        <v>58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9.5" customHeight="1" x14ac:dyDescent="0.35">
      <c r="A66" s="98" t="s">
        <v>85</v>
      </c>
      <c r="B66" s="129" t="s">
        <v>86</v>
      </c>
      <c r="C66" s="99"/>
      <c r="D66" s="100"/>
      <c r="E66" s="101"/>
      <c r="F66" s="65" t="str">
        <f>IF(SUM(E67:E69)&gt;15,"!!!","")</f>
        <v/>
      </c>
    </row>
    <row r="67" spans="1:26" ht="19.5" customHeight="1" x14ac:dyDescent="0.35">
      <c r="A67" s="146"/>
      <c r="B67" s="147"/>
      <c r="C67" s="147"/>
      <c r="D67" s="148"/>
      <c r="E67" s="102">
        <f t="shared" ref="E67:E69" si="4">D67</f>
        <v>0</v>
      </c>
    </row>
    <row r="68" spans="1:26" ht="19.5" customHeight="1" x14ac:dyDescent="0.35">
      <c r="A68" s="141"/>
      <c r="B68" s="142"/>
      <c r="C68" s="142"/>
      <c r="D68" s="144"/>
      <c r="E68" s="58">
        <f t="shared" si="4"/>
        <v>0</v>
      </c>
    </row>
    <row r="69" spans="1:26" ht="19.5" customHeight="1" x14ac:dyDescent="0.35">
      <c r="A69" s="149"/>
      <c r="B69" s="150"/>
      <c r="C69" s="150"/>
      <c r="D69" s="151"/>
      <c r="E69" s="103">
        <f t="shared" si="4"/>
        <v>0</v>
      </c>
    </row>
    <row r="70" spans="1:26" ht="19.5" customHeight="1" x14ac:dyDescent="0.35">
      <c r="A70" s="98" t="s">
        <v>87</v>
      </c>
      <c r="B70" s="130" t="s">
        <v>88</v>
      </c>
      <c r="C70" s="99"/>
      <c r="D70" s="100"/>
      <c r="E70" s="101"/>
      <c r="F70" s="65" t="str">
        <f>IF(SUM(E71:E73)&gt;30,"!!!","")</f>
        <v/>
      </c>
    </row>
    <row r="71" spans="1:26" ht="19.5" customHeight="1" x14ac:dyDescent="0.35">
      <c r="A71" s="141"/>
      <c r="B71" s="142"/>
      <c r="C71" s="142"/>
      <c r="D71" s="144"/>
      <c r="E71" s="58">
        <f t="shared" ref="E71:E73" si="5">D71</f>
        <v>0</v>
      </c>
    </row>
    <row r="72" spans="1:26" ht="19.5" customHeight="1" x14ac:dyDescent="0.35">
      <c r="A72" s="141"/>
      <c r="B72" s="142"/>
      <c r="C72" s="142"/>
      <c r="D72" s="144"/>
      <c r="E72" s="58">
        <f t="shared" si="5"/>
        <v>0</v>
      </c>
    </row>
    <row r="73" spans="1:26" ht="19.5" customHeight="1" x14ac:dyDescent="0.35">
      <c r="A73" s="141"/>
      <c r="B73" s="142"/>
      <c r="C73" s="142"/>
      <c r="D73" s="144"/>
      <c r="E73" s="58">
        <f t="shared" si="5"/>
        <v>0</v>
      </c>
    </row>
    <row r="74" spans="1:26" ht="19.5" customHeight="1" x14ac:dyDescent="0.35">
      <c r="A74" s="98" t="s">
        <v>89</v>
      </c>
      <c r="B74" s="130" t="s">
        <v>88</v>
      </c>
      <c r="C74" s="99"/>
      <c r="D74" s="100"/>
      <c r="E74" s="101"/>
      <c r="F74" s="65" t="str">
        <f>IF(SUM(E75:E76)&gt;30,"!!!","")</f>
        <v/>
      </c>
    </row>
    <row r="75" spans="1:26" ht="19.5" customHeight="1" x14ac:dyDescent="0.35">
      <c r="A75" s="141"/>
      <c r="B75" s="142"/>
      <c r="C75" s="142"/>
      <c r="D75" s="144"/>
      <c r="E75" s="58">
        <f t="shared" ref="E75:E76" si="6">D75</f>
        <v>0</v>
      </c>
    </row>
    <row r="76" spans="1:26" ht="19.5" customHeight="1" x14ac:dyDescent="0.35">
      <c r="A76" s="146"/>
      <c r="B76" s="147"/>
      <c r="C76" s="147"/>
      <c r="D76" s="148"/>
      <c r="E76" s="102">
        <f t="shared" si="6"/>
        <v>0</v>
      </c>
    </row>
    <row r="77" spans="1:26" ht="19.5" customHeight="1" x14ac:dyDescent="0.35">
      <c r="A77" s="98" t="s">
        <v>90</v>
      </c>
      <c r="B77" s="130" t="s">
        <v>91</v>
      </c>
      <c r="C77" s="99"/>
      <c r="D77" s="100"/>
      <c r="E77" s="101"/>
      <c r="F77" s="65" t="str">
        <f>IF(SUM(E78:E79)&gt;60,"!!!","")</f>
        <v/>
      </c>
    </row>
    <row r="78" spans="1:26" ht="19.5" customHeight="1" x14ac:dyDescent="0.35">
      <c r="A78" s="141"/>
      <c r="B78" s="142"/>
      <c r="C78" s="142"/>
      <c r="D78" s="144"/>
      <c r="E78" s="58">
        <f t="shared" ref="E78:E79" si="7">D78</f>
        <v>0</v>
      </c>
    </row>
    <row r="79" spans="1:26" ht="19.5" customHeight="1" x14ac:dyDescent="0.35">
      <c r="A79" s="141"/>
      <c r="B79" s="142"/>
      <c r="C79" s="142"/>
      <c r="D79" s="144"/>
      <c r="E79" s="58">
        <f t="shared" si="7"/>
        <v>0</v>
      </c>
    </row>
    <row r="80" spans="1:26" ht="19.5" customHeight="1" x14ac:dyDescent="0.35">
      <c r="A80" s="133" t="s">
        <v>147</v>
      </c>
      <c r="B80" s="129" t="s">
        <v>142</v>
      </c>
      <c r="C80" s="134" t="s">
        <v>101</v>
      </c>
      <c r="D80" s="100"/>
      <c r="E80" s="101"/>
      <c r="F80" s="65" t="str">
        <f>IF(SUM(E81:E81)&gt;30,"!!!","")</f>
        <v/>
      </c>
    </row>
    <row r="81" spans="1:26" ht="19.5" customHeight="1" x14ac:dyDescent="0.35">
      <c r="A81" s="146"/>
      <c r="B81" s="147"/>
      <c r="C81" s="147"/>
      <c r="D81" s="148"/>
      <c r="E81" s="102">
        <f t="shared" ref="E81" si="8">D81</f>
        <v>0</v>
      </c>
    </row>
    <row r="82" spans="1:26" ht="19.5" customHeight="1" x14ac:dyDescent="0.35">
      <c r="A82" s="45"/>
      <c r="B82" s="69"/>
      <c r="D82" s="69" t="s">
        <v>64</v>
      </c>
      <c r="E82" s="58">
        <f>SUM(E67:E69,E71:E73,E75:E76,E78:E79,E81:E81)</f>
        <v>0</v>
      </c>
      <c r="F82" s="65" t="str">
        <f>IF(E82&gt;24,"!!!","")</f>
        <v/>
      </c>
      <c r="H82" s="87"/>
    </row>
    <row r="83" spans="1:26" ht="19.5" customHeight="1" x14ac:dyDescent="0.35">
      <c r="A83" s="110"/>
      <c r="B83" s="111" t="s">
        <v>92</v>
      </c>
      <c r="C83" s="112"/>
      <c r="D83" s="113" t="s">
        <v>81</v>
      </c>
      <c r="E83" s="114">
        <f>IF(E82&lt;=24,E82,24)</f>
        <v>0</v>
      </c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ht="19.5" customHeight="1" x14ac:dyDescent="0.35"/>
    <row r="85" spans="1:26" ht="33" customHeight="1" x14ac:dyDescent="0.35">
      <c r="A85" s="105" t="s">
        <v>93</v>
      </c>
      <c r="B85" s="115" t="s">
        <v>94</v>
      </c>
      <c r="C85" s="115"/>
      <c r="D85" s="108" t="s">
        <v>58</v>
      </c>
      <c r="E85" s="109" t="s">
        <v>58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9.5" customHeight="1" x14ac:dyDescent="0.35">
      <c r="A86" s="98" t="s">
        <v>95</v>
      </c>
      <c r="B86" s="129" t="s">
        <v>96</v>
      </c>
      <c r="C86" s="104" t="s">
        <v>97</v>
      </c>
      <c r="D86" s="100"/>
      <c r="E86" s="101"/>
      <c r="F86" s="65" t="str">
        <f>IF(E87&gt;30,"!!!","")</f>
        <v/>
      </c>
    </row>
    <row r="87" spans="1:26" ht="19.5" customHeight="1" x14ac:dyDescent="0.35">
      <c r="A87" s="141"/>
      <c r="B87" s="142"/>
      <c r="C87" s="142"/>
      <c r="D87" s="144"/>
      <c r="E87" s="58">
        <f>D87</f>
        <v>0</v>
      </c>
    </row>
    <row r="88" spans="1:26" ht="19.5" customHeight="1" x14ac:dyDescent="0.35">
      <c r="A88" s="98" t="s">
        <v>98</v>
      </c>
      <c r="B88" s="129" t="s">
        <v>96</v>
      </c>
      <c r="C88" s="104" t="s">
        <v>97</v>
      </c>
      <c r="D88" s="100"/>
      <c r="E88" s="101"/>
      <c r="F88" s="65" t="str">
        <f>IF(E89&gt;30,"!!!","")</f>
        <v/>
      </c>
    </row>
    <row r="89" spans="1:26" ht="19.5" customHeight="1" x14ac:dyDescent="0.35">
      <c r="A89" s="141"/>
      <c r="B89" s="142"/>
      <c r="C89" s="142"/>
      <c r="D89" s="144"/>
      <c r="E89" s="58">
        <f>D89</f>
        <v>0</v>
      </c>
    </row>
    <row r="90" spans="1:26" ht="19.5" customHeight="1" x14ac:dyDescent="0.35">
      <c r="A90" s="98" t="s">
        <v>99</v>
      </c>
      <c r="B90" s="129" t="s">
        <v>100</v>
      </c>
      <c r="C90" s="104" t="s">
        <v>101</v>
      </c>
      <c r="D90" s="100"/>
      <c r="E90" s="101"/>
      <c r="F90" s="65" t="str">
        <f>IF(E91&gt;9,"!!!","")</f>
        <v/>
      </c>
    </row>
    <row r="91" spans="1:26" ht="19.5" customHeight="1" x14ac:dyDescent="0.35">
      <c r="A91" s="141"/>
      <c r="B91" s="142"/>
      <c r="C91" s="152"/>
      <c r="D91" s="135">
        <f>C91</f>
        <v>0</v>
      </c>
      <c r="E91" s="58">
        <f>D91</f>
        <v>0</v>
      </c>
    </row>
    <row r="92" spans="1:26" ht="19.5" customHeight="1" x14ac:dyDescent="0.35">
      <c r="A92" s="98" t="s">
        <v>102</v>
      </c>
      <c r="B92" s="129" t="s">
        <v>100</v>
      </c>
      <c r="C92" s="104" t="s">
        <v>101</v>
      </c>
      <c r="D92" s="100"/>
      <c r="E92" s="101"/>
      <c r="F92" s="65" t="str">
        <f>IF(E93&gt;9,"!!!","")</f>
        <v/>
      </c>
    </row>
    <row r="93" spans="1:26" ht="19.5" customHeight="1" x14ac:dyDescent="0.35">
      <c r="A93" s="141"/>
      <c r="B93" s="142"/>
      <c r="C93" s="152"/>
      <c r="D93" s="135">
        <f>C93</f>
        <v>0</v>
      </c>
      <c r="E93" s="58">
        <f>D93</f>
        <v>0</v>
      </c>
    </row>
    <row r="94" spans="1:26" ht="19.5" customHeight="1" x14ac:dyDescent="0.35">
      <c r="A94" s="98" t="s">
        <v>103</v>
      </c>
      <c r="B94" s="129" t="s">
        <v>104</v>
      </c>
      <c r="C94" s="104" t="s">
        <v>101</v>
      </c>
      <c r="D94" s="100"/>
      <c r="E94" s="101"/>
      <c r="F94" s="65" t="str">
        <f>IF(E95&gt;12,"!!!","")</f>
        <v/>
      </c>
    </row>
    <row r="95" spans="1:26" ht="19.5" customHeight="1" x14ac:dyDescent="0.35">
      <c r="A95" s="141"/>
      <c r="B95" s="142"/>
      <c r="C95" s="152"/>
      <c r="D95" s="135">
        <f>C95</f>
        <v>0</v>
      </c>
      <c r="E95" s="58">
        <f>D95</f>
        <v>0</v>
      </c>
    </row>
    <row r="96" spans="1:26" ht="19.5" customHeight="1" x14ac:dyDescent="0.35">
      <c r="A96" s="45"/>
      <c r="B96" s="69"/>
      <c r="D96" s="69" t="s">
        <v>64</v>
      </c>
      <c r="E96" s="58">
        <f>SUM(E87,E89,E91,E93,E95)</f>
        <v>0</v>
      </c>
      <c r="F96" s="65" t="str">
        <f>IF(E96&gt;36,"!!!","")</f>
        <v/>
      </c>
      <c r="H96" s="87"/>
    </row>
    <row r="97" spans="1:26" ht="19.5" customHeight="1" x14ac:dyDescent="0.35">
      <c r="A97" s="110"/>
      <c r="B97" s="111" t="s">
        <v>105</v>
      </c>
      <c r="C97" s="112"/>
      <c r="D97" s="113" t="s">
        <v>81</v>
      </c>
      <c r="E97" s="114">
        <f>IF(E96&lt;=36,E96,36)</f>
        <v>0</v>
      </c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19.5" customHeight="1" x14ac:dyDescent="0.35"/>
    <row r="99" spans="1:26" ht="19.5" customHeight="1" x14ac:dyDescent="0.35">
      <c r="D99" s="69" t="s">
        <v>50</v>
      </c>
      <c r="E99" s="70">
        <f>SUM(E44,E63,E83,E97)</f>
        <v>79.75</v>
      </c>
    </row>
    <row r="100" spans="1:26" ht="19.5" customHeight="1" x14ac:dyDescent="0.35">
      <c r="D100" s="69" t="s">
        <v>106</v>
      </c>
      <c r="E100" s="70">
        <v>210</v>
      </c>
    </row>
    <row r="101" spans="1:26" ht="19.5" customHeight="1" x14ac:dyDescent="0.35"/>
    <row r="102" spans="1:26" ht="19.5" customHeight="1" x14ac:dyDescent="0.35"/>
    <row r="103" spans="1:26" ht="19.5" customHeight="1" x14ac:dyDescent="0.35"/>
    <row r="104" spans="1:26" ht="19.5" customHeight="1" x14ac:dyDescent="0.35"/>
    <row r="105" spans="1:26" ht="19.5" customHeight="1" x14ac:dyDescent="0.35"/>
    <row r="106" spans="1:26" ht="19.5" customHeight="1" x14ac:dyDescent="0.35"/>
    <row r="107" spans="1:26" ht="19.5" customHeight="1" x14ac:dyDescent="0.35"/>
    <row r="108" spans="1:26" ht="19.5" customHeight="1" x14ac:dyDescent="0.35"/>
    <row r="109" spans="1:26" ht="19.5" customHeight="1" x14ac:dyDescent="0.35"/>
    <row r="110" spans="1:26" ht="19.5" customHeight="1" x14ac:dyDescent="0.35"/>
    <row r="111" spans="1:26" ht="19.5" customHeight="1" x14ac:dyDescent="0.35"/>
    <row r="112" spans="1:26" ht="19.5" customHeight="1" x14ac:dyDescent="0.35"/>
    <row r="113" ht="19.5" customHeight="1" x14ac:dyDescent="0.35"/>
    <row r="114" ht="19.5" customHeight="1" x14ac:dyDescent="0.35"/>
    <row r="115" ht="19.5" customHeight="1" x14ac:dyDescent="0.35"/>
    <row r="116" ht="19.5" customHeight="1" x14ac:dyDescent="0.35"/>
    <row r="117" ht="19.5" customHeight="1" x14ac:dyDescent="0.35"/>
    <row r="118" ht="19.5" customHeight="1" x14ac:dyDescent="0.35"/>
    <row r="119" ht="19.5" customHeight="1" x14ac:dyDescent="0.35"/>
    <row r="120" ht="19.5" customHeight="1" x14ac:dyDescent="0.35"/>
    <row r="121" ht="19.5" customHeight="1" x14ac:dyDescent="0.35"/>
    <row r="122" ht="19.5" customHeight="1" x14ac:dyDescent="0.35"/>
    <row r="123" ht="19.5" customHeight="1" x14ac:dyDescent="0.35"/>
    <row r="124" ht="19.5" customHeight="1" x14ac:dyDescent="0.35"/>
    <row r="125" ht="19.5" customHeight="1" x14ac:dyDescent="0.35"/>
    <row r="126" ht="19.5" customHeight="1" x14ac:dyDescent="0.35"/>
    <row r="127" ht="19.5" customHeight="1" x14ac:dyDescent="0.35"/>
    <row r="128" ht="19.5" customHeight="1" x14ac:dyDescent="0.35"/>
    <row r="129" ht="19.5" customHeight="1" x14ac:dyDescent="0.35"/>
    <row r="130" ht="19.5" customHeight="1" x14ac:dyDescent="0.35"/>
    <row r="131" ht="19.5" customHeight="1" x14ac:dyDescent="0.35"/>
    <row r="132" ht="19.5" customHeight="1" x14ac:dyDescent="0.35"/>
    <row r="133" ht="19.5" customHeight="1" x14ac:dyDescent="0.35"/>
    <row r="134" ht="19.5" customHeight="1" x14ac:dyDescent="0.35"/>
    <row r="135" ht="19.5" customHeight="1" x14ac:dyDescent="0.35"/>
    <row r="136" ht="19.5" customHeight="1" x14ac:dyDescent="0.35"/>
    <row r="137" ht="19.5" customHeight="1" x14ac:dyDescent="0.35"/>
    <row r="138" ht="19.5" customHeight="1" x14ac:dyDescent="0.35"/>
    <row r="139" ht="19.5" customHeight="1" x14ac:dyDescent="0.35"/>
    <row r="140" ht="19.5" customHeight="1" x14ac:dyDescent="0.35"/>
    <row r="141" ht="19.5" customHeight="1" x14ac:dyDescent="0.35"/>
    <row r="142" ht="19.5" customHeight="1" x14ac:dyDescent="0.35"/>
    <row r="143" ht="19.5" customHeight="1" x14ac:dyDescent="0.35"/>
    <row r="144" ht="19.5" customHeight="1" x14ac:dyDescent="0.35"/>
    <row r="145" ht="19.5" customHeight="1" x14ac:dyDescent="0.35"/>
    <row r="146" ht="19.5" customHeight="1" x14ac:dyDescent="0.35"/>
    <row r="147" ht="19.5" customHeight="1" x14ac:dyDescent="0.35"/>
    <row r="148" ht="19.5" customHeight="1" x14ac:dyDescent="0.35"/>
    <row r="149" ht="19.5" customHeight="1" x14ac:dyDescent="0.35"/>
    <row r="150" ht="19.5" customHeight="1" x14ac:dyDescent="0.35"/>
    <row r="151" ht="19.5" customHeight="1" x14ac:dyDescent="0.35"/>
    <row r="152" ht="19.5" customHeight="1" x14ac:dyDescent="0.35"/>
    <row r="153" ht="19.5" customHeight="1" x14ac:dyDescent="0.35"/>
    <row r="154" ht="19.5" customHeight="1" x14ac:dyDescent="0.35"/>
    <row r="155" ht="19.5" customHeight="1" x14ac:dyDescent="0.35"/>
    <row r="156" ht="19.5" customHeight="1" x14ac:dyDescent="0.35"/>
    <row r="157" ht="19.5" customHeight="1" x14ac:dyDescent="0.35"/>
    <row r="158" ht="19.5" customHeight="1" x14ac:dyDescent="0.35"/>
    <row r="159" ht="19.5" customHeight="1" x14ac:dyDescent="0.35"/>
    <row r="160" ht="19.5" customHeight="1" x14ac:dyDescent="0.35"/>
    <row r="161" ht="19.5" customHeight="1" x14ac:dyDescent="0.35"/>
    <row r="162" ht="19.5" customHeight="1" x14ac:dyDescent="0.35"/>
    <row r="163" ht="19.5" customHeight="1" x14ac:dyDescent="0.35"/>
    <row r="164" ht="19.5" customHeight="1" x14ac:dyDescent="0.35"/>
    <row r="165" ht="19.5" customHeight="1" x14ac:dyDescent="0.35"/>
    <row r="166" ht="19.5" customHeight="1" x14ac:dyDescent="0.35"/>
    <row r="167" ht="19.5" customHeight="1" x14ac:dyDescent="0.35"/>
    <row r="168" ht="19.5" customHeight="1" x14ac:dyDescent="0.35"/>
    <row r="169" ht="19.5" customHeight="1" x14ac:dyDescent="0.35"/>
    <row r="170" ht="19.5" customHeight="1" x14ac:dyDescent="0.35"/>
    <row r="171" ht="19.5" customHeight="1" x14ac:dyDescent="0.35"/>
    <row r="172" ht="19.5" customHeight="1" x14ac:dyDescent="0.35"/>
    <row r="173" ht="19.5" customHeight="1" x14ac:dyDescent="0.35"/>
    <row r="174" ht="19.5" customHeight="1" x14ac:dyDescent="0.35"/>
    <row r="175" ht="19.5" customHeight="1" x14ac:dyDescent="0.35"/>
    <row r="176" ht="19.5" customHeight="1" x14ac:dyDescent="0.35"/>
    <row r="177" ht="19.5" customHeight="1" x14ac:dyDescent="0.35"/>
    <row r="178" ht="19.5" customHeight="1" x14ac:dyDescent="0.35"/>
    <row r="179" ht="19.5" customHeight="1" x14ac:dyDescent="0.35"/>
    <row r="180" ht="19.5" customHeight="1" x14ac:dyDescent="0.35"/>
    <row r="181" ht="19.5" customHeight="1" x14ac:dyDescent="0.35"/>
    <row r="182" ht="19.5" customHeight="1" x14ac:dyDescent="0.35"/>
    <row r="183" ht="19.5" customHeight="1" x14ac:dyDescent="0.35"/>
    <row r="184" ht="19.5" customHeight="1" x14ac:dyDescent="0.35"/>
    <row r="185" ht="19.5" customHeight="1" x14ac:dyDescent="0.35"/>
    <row r="186" ht="19.5" customHeight="1" x14ac:dyDescent="0.35"/>
    <row r="187" ht="19.5" customHeight="1" x14ac:dyDescent="0.35"/>
    <row r="188" ht="19.5" customHeight="1" x14ac:dyDescent="0.35"/>
    <row r="189" ht="19.5" customHeight="1" x14ac:dyDescent="0.35"/>
    <row r="190" ht="19.5" customHeight="1" x14ac:dyDescent="0.35"/>
    <row r="191" ht="19.5" customHeight="1" x14ac:dyDescent="0.35"/>
    <row r="192" ht="19.5" customHeight="1" x14ac:dyDescent="0.35"/>
    <row r="193" ht="19.5" customHeight="1" x14ac:dyDescent="0.35"/>
    <row r="194" ht="19.5" customHeight="1" x14ac:dyDescent="0.35"/>
    <row r="195" ht="19.5" customHeight="1" x14ac:dyDescent="0.35"/>
    <row r="196" ht="19.5" customHeight="1" x14ac:dyDescent="0.35"/>
    <row r="197" ht="19.5" customHeight="1" x14ac:dyDescent="0.35"/>
    <row r="198" ht="19.5" customHeight="1" x14ac:dyDescent="0.35"/>
    <row r="199" ht="19.5" customHeight="1" x14ac:dyDescent="0.35"/>
    <row r="200" ht="19.5" customHeight="1" x14ac:dyDescent="0.35"/>
    <row r="201" ht="19.5" customHeight="1" x14ac:dyDescent="0.35"/>
    <row r="202" ht="19.5" customHeight="1" x14ac:dyDescent="0.35"/>
    <row r="203" ht="19.5" customHeight="1" x14ac:dyDescent="0.35"/>
    <row r="204" ht="19.5" customHeight="1" x14ac:dyDescent="0.35"/>
    <row r="205" ht="19.5" customHeight="1" x14ac:dyDescent="0.35"/>
    <row r="206" ht="19.5" customHeight="1" x14ac:dyDescent="0.35"/>
    <row r="207" ht="19.5" customHeight="1" x14ac:dyDescent="0.35"/>
    <row r="208" ht="19.5" customHeight="1" x14ac:dyDescent="0.35"/>
    <row r="209" ht="19.5" customHeight="1" x14ac:dyDescent="0.35"/>
    <row r="210" ht="19.5" customHeight="1" x14ac:dyDescent="0.35"/>
    <row r="211" ht="19.5" customHeight="1" x14ac:dyDescent="0.35"/>
    <row r="212" ht="19.5" customHeight="1" x14ac:dyDescent="0.35"/>
    <row r="213" ht="19.5" customHeight="1" x14ac:dyDescent="0.35"/>
    <row r="214" ht="19.5" customHeight="1" x14ac:dyDescent="0.35"/>
    <row r="215" ht="19.5" customHeight="1" x14ac:dyDescent="0.35"/>
    <row r="216" ht="19.5" customHeight="1" x14ac:dyDescent="0.35"/>
    <row r="217" ht="19.5" customHeight="1" x14ac:dyDescent="0.35"/>
    <row r="218" ht="19.5" customHeight="1" x14ac:dyDescent="0.35"/>
    <row r="219" ht="19.5" customHeight="1" x14ac:dyDescent="0.35"/>
    <row r="220" ht="19.5" customHeight="1" x14ac:dyDescent="0.35"/>
    <row r="221" ht="19.5" customHeight="1" x14ac:dyDescent="0.35"/>
    <row r="222" ht="19.5" customHeight="1" x14ac:dyDescent="0.35"/>
    <row r="223" ht="19.5" customHeight="1" x14ac:dyDescent="0.35"/>
    <row r="224" ht="19.5" customHeight="1" x14ac:dyDescent="0.35"/>
    <row r="225" ht="19.5" customHeight="1" x14ac:dyDescent="0.35"/>
    <row r="226" ht="19.5" customHeight="1" x14ac:dyDescent="0.35"/>
    <row r="227" ht="19.5" customHeight="1" x14ac:dyDescent="0.35"/>
    <row r="228" ht="19.5" customHeight="1" x14ac:dyDescent="0.35"/>
    <row r="229" ht="19.5" customHeight="1" x14ac:dyDescent="0.35"/>
    <row r="230" ht="19.5" customHeight="1" x14ac:dyDescent="0.35"/>
    <row r="231" ht="19.5" customHeight="1" x14ac:dyDescent="0.35"/>
    <row r="232" ht="19.5" customHeight="1" x14ac:dyDescent="0.35"/>
    <row r="233" ht="19.5" customHeight="1" x14ac:dyDescent="0.35"/>
    <row r="234" ht="19.5" customHeight="1" x14ac:dyDescent="0.35"/>
    <row r="235" ht="19.5" customHeight="1" x14ac:dyDescent="0.35"/>
    <row r="236" ht="19.5" customHeight="1" x14ac:dyDescent="0.35"/>
    <row r="237" ht="19.5" customHeight="1" x14ac:dyDescent="0.35"/>
    <row r="238" ht="19.5" customHeight="1" x14ac:dyDescent="0.35"/>
    <row r="239" ht="19.5" customHeight="1" x14ac:dyDescent="0.35"/>
    <row r="240" ht="19.5" customHeight="1" x14ac:dyDescent="0.35"/>
    <row r="241" ht="19.5" customHeight="1" x14ac:dyDescent="0.35"/>
    <row r="242" ht="19.5" customHeight="1" x14ac:dyDescent="0.35"/>
    <row r="243" ht="19.5" customHeight="1" x14ac:dyDescent="0.35"/>
    <row r="244" ht="19.5" customHeight="1" x14ac:dyDescent="0.35"/>
    <row r="245" ht="19.5" customHeight="1" x14ac:dyDescent="0.35"/>
    <row r="246" ht="19.5" customHeight="1" x14ac:dyDescent="0.35"/>
    <row r="247" ht="19.5" customHeight="1" x14ac:dyDescent="0.35"/>
    <row r="248" ht="19.5" customHeight="1" x14ac:dyDescent="0.35"/>
    <row r="249" ht="19.5" customHeight="1" x14ac:dyDescent="0.35"/>
    <row r="250" ht="19.5" customHeight="1" x14ac:dyDescent="0.35"/>
    <row r="251" ht="19.5" customHeight="1" x14ac:dyDescent="0.35"/>
    <row r="252" ht="19.5" customHeight="1" x14ac:dyDescent="0.35"/>
    <row r="253" ht="19.5" customHeight="1" x14ac:dyDescent="0.35"/>
    <row r="254" ht="19.5" customHeight="1" x14ac:dyDescent="0.35"/>
    <row r="255" ht="19.5" customHeight="1" x14ac:dyDescent="0.35"/>
    <row r="256" ht="19.5" customHeight="1" x14ac:dyDescent="0.35"/>
    <row r="257" ht="19.5" customHeight="1" x14ac:dyDescent="0.35"/>
    <row r="258" ht="19.5" customHeight="1" x14ac:dyDescent="0.35"/>
    <row r="259" ht="19.5" customHeight="1" x14ac:dyDescent="0.35"/>
    <row r="260" ht="19.5" customHeight="1" x14ac:dyDescent="0.35"/>
    <row r="261" ht="19.5" customHeight="1" x14ac:dyDescent="0.35"/>
    <row r="262" ht="19.5" customHeight="1" x14ac:dyDescent="0.35"/>
    <row r="263" ht="19.5" customHeight="1" x14ac:dyDescent="0.35"/>
    <row r="264" ht="19.5" customHeight="1" x14ac:dyDescent="0.35"/>
    <row r="265" ht="19.5" customHeight="1" x14ac:dyDescent="0.35"/>
    <row r="266" ht="19.5" customHeight="1" x14ac:dyDescent="0.35"/>
    <row r="267" ht="19.5" customHeight="1" x14ac:dyDescent="0.35"/>
    <row r="268" ht="19.5" customHeight="1" x14ac:dyDescent="0.35"/>
    <row r="269" ht="19.5" customHeight="1" x14ac:dyDescent="0.35"/>
    <row r="270" ht="19.5" customHeight="1" x14ac:dyDescent="0.35"/>
    <row r="271" ht="19.5" customHeight="1" x14ac:dyDescent="0.35"/>
    <row r="272" ht="19.5" customHeight="1" x14ac:dyDescent="0.35"/>
    <row r="273" ht="19.5" customHeight="1" x14ac:dyDescent="0.35"/>
    <row r="274" ht="19.5" customHeight="1" x14ac:dyDescent="0.35"/>
    <row r="275" ht="19.5" customHeight="1" x14ac:dyDescent="0.35"/>
    <row r="276" ht="19.5" customHeight="1" x14ac:dyDescent="0.35"/>
    <row r="277" ht="19.5" customHeight="1" x14ac:dyDescent="0.35"/>
    <row r="278" ht="19.5" customHeight="1" x14ac:dyDescent="0.35"/>
    <row r="279" ht="19.5" customHeight="1" x14ac:dyDescent="0.35"/>
    <row r="280" ht="19.5" customHeight="1" x14ac:dyDescent="0.35"/>
    <row r="281" ht="19.5" customHeight="1" x14ac:dyDescent="0.35"/>
    <row r="282" ht="19.5" customHeight="1" x14ac:dyDescent="0.35"/>
    <row r="283" ht="19.5" customHeight="1" x14ac:dyDescent="0.35"/>
    <row r="284" ht="19.5" customHeight="1" x14ac:dyDescent="0.35"/>
    <row r="285" ht="19.5" customHeight="1" x14ac:dyDescent="0.35"/>
    <row r="286" ht="19.5" customHeight="1" x14ac:dyDescent="0.35"/>
    <row r="287" ht="19.5" customHeight="1" x14ac:dyDescent="0.35"/>
    <row r="288" ht="19.5" customHeight="1" x14ac:dyDescent="0.35"/>
    <row r="289" ht="19.5" customHeight="1" x14ac:dyDescent="0.35"/>
    <row r="290" ht="19.5" customHeight="1" x14ac:dyDescent="0.35"/>
    <row r="291" ht="19.5" customHeight="1" x14ac:dyDescent="0.35"/>
    <row r="292" ht="19.5" customHeight="1" x14ac:dyDescent="0.35"/>
    <row r="293" ht="19.5" customHeight="1" x14ac:dyDescent="0.35"/>
    <row r="294" ht="19.5" customHeight="1" x14ac:dyDescent="0.35"/>
    <row r="295" ht="19.5" customHeight="1" x14ac:dyDescent="0.35"/>
    <row r="296" ht="19.5" customHeight="1" x14ac:dyDescent="0.35"/>
    <row r="297" ht="19.5" customHeight="1" x14ac:dyDescent="0.35"/>
    <row r="298" ht="19.5" customHeight="1" x14ac:dyDescent="0.35"/>
    <row r="299" ht="19.5" customHeight="1" x14ac:dyDescent="0.35"/>
    <row r="300" ht="19.5" customHeight="1" x14ac:dyDescent="0.35"/>
    <row r="301" ht="19.5" customHeight="1" x14ac:dyDescent="0.35"/>
    <row r="302" ht="19.5" customHeight="1" x14ac:dyDescent="0.35"/>
    <row r="303" ht="19.5" customHeight="1" x14ac:dyDescent="0.35"/>
    <row r="304" ht="19.5" customHeight="1" x14ac:dyDescent="0.35"/>
    <row r="305" ht="19.5" customHeight="1" x14ac:dyDescent="0.35"/>
    <row r="306" ht="19.5" customHeight="1" x14ac:dyDescent="0.35"/>
    <row r="307" ht="19.5" customHeight="1" x14ac:dyDescent="0.35"/>
    <row r="308" ht="19.5" customHeight="1" x14ac:dyDescent="0.35"/>
    <row r="309" ht="19.5" customHeight="1" x14ac:dyDescent="0.35"/>
    <row r="310" ht="19.5" customHeight="1" x14ac:dyDescent="0.35"/>
    <row r="311" ht="19.5" customHeight="1" x14ac:dyDescent="0.35"/>
    <row r="312" ht="19.5" customHeight="1" x14ac:dyDescent="0.35"/>
    <row r="313" ht="19.5" customHeight="1" x14ac:dyDescent="0.35"/>
    <row r="314" ht="19.5" customHeight="1" x14ac:dyDescent="0.35"/>
    <row r="315" ht="19.5" customHeight="1" x14ac:dyDescent="0.35"/>
    <row r="316" ht="19.5" customHeight="1" x14ac:dyDescent="0.35"/>
    <row r="317" ht="19.5" customHeight="1" x14ac:dyDescent="0.35"/>
    <row r="318" ht="19.5" customHeight="1" x14ac:dyDescent="0.35"/>
    <row r="319" ht="19.5" customHeight="1" x14ac:dyDescent="0.35"/>
    <row r="320" ht="19.5" customHeight="1" x14ac:dyDescent="0.35"/>
    <row r="321" ht="19.5" customHeight="1" x14ac:dyDescent="0.35"/>
    <row r="322" ht="19.5" customHeight="1" x14ac:dyDescent="0.35"/>
    <row r="323" ht="19.5" customHeight="1" x14ac:dyDescent="0.35"/>
    <row r="324" ht="19.5" customHeight="1" x14ac:dyDescent="0.35"/>
    <row r="325" ht="19.5" customHeight="1" x14ac:dyDescent="0.35"/>
    <row r="326" ht="19.5" customHeight="1" x14ac:dyDescent="0.35"/>
    <row r="327" ht="19.5" customHeight="1" x14ac:dyDescent="0.35"/>
    <row r="328" ht="19.5" customHeight="1" x14ac:dyDescent="0.35"/>
    <row r="329" ht="19.5" customHeight="1" x14ac:dyDescent="0.35"/>
    <row r="330" ht="19.5" customHeight="1" x14ac:dyDescent="0.35"/>
    <row r="331" ht="19.5" customHeight="1" x14ac:dyDescent="0.35"/>
    <row r="332" ht="19.5" customHeight="1" x14ac:dyDescent="0.35"/>
    <row r="333" ht="19.5" customHeight="1" x14ac:dyDescent="0.35"/>
    <row r="334" ht="19.5" customHeight="1" x14ac:dyDescent="0.35"/>
    <row r="335" ht="19.5" customHeight="1" x14ac:dyDescent="0.35"/>
    <row r="336" ht="19.5" customHeight="1" x14ac:dyDescent="0.35"/>
    <row r="337" ht="19.5" customHeight="1" x14ac:dyDescent="0.35"/>
    <row r="338" ht="19.5" customHeight="1" x14ac:dyDescent="0.35"/>
    <row r="339" ht="19.5" customHeight="1" x14ac:dyDescent="0.35"/>
    <row r="340" ht="19.5" customHeight="1" x14ac:dyDescent="0.35"/>
    <row r="341" ht="19.5" customHeight="1" x14ac:dyDescent="0.35"/>
    <row r="342" ht="19.5" customHeight="1" x14ac:dyDescent="0.35"/>
    <row r="343" ht="19.5" customHeight="1" x14ac:dyDescent="0.35"/>
    <row r="344" ht="19.5" customHeight="1" x14ac:dyDescent="0.35"/>
    <row r="345" ht="19.5" customHeight="1" x14ac:dyDescent="0.35"/>
    <row r="346" ht="19.5" customHeight="1" x14ac:dyDescent="0.35"/>
    <row r="347" ht="19.5" customHeight="1" x14ac:dyDescent="0.35"/>
    <row r="348" ht="19.5" customHeight="1" x14ac:dyDescent="0.35"/>
    <row r="349" ht="19.5" customHeight="1" x14ac:dyDescent="0.35"/>
    <row r="350" ht="19.5" customHeight="1" x14ac:dyDescent="0.35"/>
    <row r="351" ht="19.5" customHeight="1" x14ac:dyDescent="0.35"/>
    <row r="352" ht="19.5" customHeight="1" x14ac:dyDescent="0.35"/>
    <row r="353" ht="19.5" customHeight="1" x14ac:dyDescent="0.35"/>
    <row r="354" ht="19.5" customHeight="1" x14ac:dyDescent="0.35"/>
    <row r="355" ht="19.5" customHeight="1" x14ac:dyDescent="0.35"/>
    <row r="356" ht="19.5" customHeight="1" x14ac:dyDescent="0.35"/>
    <row r="357" ht="19.5" customHeight="1" x14ac:dyDescent="0.35"/>
    <row r="358" ht="19.5" customHeight="1" x14ac:dyDescent="0.35"/>
    <row r="359" ht="19.5" customHeight="1" x14ac:dyDescent="0.35"/>
    <row r="360" ht="19.5" customHeight="1" x14ac:dyDescent="0.35"/>
    <row r="361" ht="19.5" customHeight="1" x14ac:dyDescent="0.35"/>
    <row r="362" ht="19.5" customHeight="1" x14ac:dyDescent="0.35"/>
    <row r="363" ht="19.5" customHeight="1" x14ac:dyDescent="0.35"/>
    <row r="364" ht="19.5" customHeight="1" x14ac:dyDescent="0.35"/>
    <row r="365" ht="19.5" customHeight="1" x14ac:dyDescent="0.35"/>
    <row r="366" ht="19.5" customHeight="1" x14ac:dyDescent="0.35"/>
    <row r="367" ht="19.5" customHeight="1" x14ac:dyDescent="0.35"/>
    <row r="368" ht="19.5" customHeight="1" x14ac:dyDescent="0.35"/>
    <row r="369" ht="19.5" customHeight="1" x14ac:dyDescent="0.35"/>
    <row r="370" ht="19.5" customHeight="1" x14ac:dyDescent="0.35"/>
    <row r="371" ht="19.5" customHeight="1" x14ac:dyDescent="0.35"/>
    <row r="372" ht="19.5" customHeight="1" x14ac:dyDescent="0.35"/>
    <row r="373" ht="19.5" customHeight="1" x14ac:dyDescent="0.35"/>
    <row r="374" ht="19.5" customHeight="1" x14ac:dyDescent="0.35"/>
    <row r="375" ht="19.5" customHeight="1" x14ac:dyDescent="0.35"/>
    <row r="376" ht="19.5" customHeight="1" x14ac:dyDescent="0.35"/>
    <row r="377" ht="19.5" customHeight="1" x14ac:dyDescent="0.35"/>
    <row r="378" ht="19.5" customHeight="1" x14ac:dyDescent="0.35"/>
    <row r="379" ht="19.5" customHeight="1" x14ac:dyDescent="0.35"/>
    <row r="380" ht="19.5" customHeight="1" x14ac:dyDescent="0.35"/>
    <row r="381" ht="19.5" customHeight="1" x14ac:dyDescent="0.35"/>
    <row r="382" ht="19.5" customHeight="1" x14ac:dyDescent="0.35"/>
    <row r="383" ht="19.5" customHeight="1" x14ac:dyDescent="0.35"/>
    <row r="384" ht="19.5" customHeight="1" x14ac:dyDescent="0.35"/>
    <row r="385" ht="19.5" customHeight="1" x14ac:dyDescent="0.35"/>
    <row r="386" ht="19.5" customHeight="1" x14ac:dyDescent="0.35"/>
    <row r="387" ht="19.5" customHeight="1" x14ac:dyDescent="0.35"/>
    <row r="388" ht="19.5" customHeight="1" x14ac:dyDescent="0.35"/>
    <row r="389" ht="19.5" customHeight="1" x14ac:dyDescent="0.35"/>
    <row r="390" ht="19.5" customHeight="1" x14ac:dyDescent="0.35"/>
    <row r="391" ht="19.5" customHeight="1" x14ac:dyDescent="0.35"/>
    <row r="392" ht="19.5" customHeight="1" x14ac:dyDescent="0.35"/>
    <row r="393" ht="19.5" customHeight="1" x14ac:dyDescent="0.35"/>
    <row r="394" ht="19.5" customHeight="1" x14ac:dyDescent="0.35"/>
    <row r="395" ht="19.5" customHeight="1" x14ac:dyDescent="0.35"/>
    <row r="396" ht="19.5" customHeight="1" x14ac:dyDescent="0.35"/>
    <row r="397" ht="19.5" customHeight="1" x14ac:dyDescent="0.35"/>
    <row r="398" ht="19.5" customHeight="1" x14ac:dyDescent="0.35"/>
    <row r="399" ht="19.5" customHeight="1" x14ac:dyDescent="0.35"/>
    <row r="400" ht="19.5" customHeight="1" x14ac:dyDescent="0.35"/>
    <row r="401" ht="19.5" customHeight="1" x14ac:dyDescent="0.35"/>
    <row r="402" ht="19.5" customHeight="1" x14ac:dyDescent="0.35"/>
    <row r="403" ht="19.5" customHeight="1" x14ac:dyDescent="0.35"/>
    <row r="404" ht="19.5" customHeight="1" x14ac:dyDescent="0.35"/>
    <row r="405" ht="19.5" customHeight="1" x14ac:dyDescent="0.35"/>
    <row r="406" ht="19.5" customHeight="1" x14ac:dyDescent="0.35"/>
    <row r="407" ht="19.5" customHeight="1" x14ac:dyDescent="0.35"/>
    <row r="408" ht="19.5" customHeight="1" x14ac:dyDescent="0.35"/>
    <row r="409" ht="19.5" customHeight="1" x14ac:dyDescent="0.35"/>
    <row r="410" ht="19.5" customHeight="1" x14ac:dyDescent="0.35"/>
    <row r="411" ht="19.5" customHeight="1" x14ac:dyDescent="0.35"/>
    <row r="412" ht="19.5" customHeight="1" x14ac:dyDescent="0.35"/>
    <row r="413" ht="19.5" customHeight="1" x14ac:dyDescent="0.35"/>
    <row r="414" ht="19.5" customHeight="1" x14ac:dyDescent="0.35"/>
    <row r="415" ht="19.5" customHeight="1" x14ac:dyDescent="0.35"/>
    <row r="416" ht="19.5" customHeight="1" x14ac:dyDescent="0.35"/>
    <row r="417" ht="19.5" customHeight="1" x14ac:dyDescent="0.35"/>
    <row r="418" ht="19.5" customHeight="1" x14ac:dyDescent="0.35"/>
    <row r="419" ht="19.5" customHeight="1" x14ac:dyDescent="0.35"/>
    <row r="420" ht="19.5" customHeight="1" x14ac:dyDescent="0.35"/>
    <row r="421" ht="19.5" customHeight="1" x14ac:dyDescent="0.35"/>
    <row r="422" ht="19.5" customHeight="1" x14ac:dyDescent="0.35"/>
    <row r="423" ht="19.5" customHeight="1" x14ac:dyDescent="0.35"/>
    <row r="424" ht="19.5" customHeight="1" x14ac:dyDescent="0.35"/>
    <row r="425" ht="19.5" customHeight="1" x14ac:dyDescent="0.35"/>
    <row r="426" ht="19.5" customHeight="1" x14ac:dyDescent="0.35"/>
    <row r="427" ht="19.5" customHeight="1" x14ac:dyDescent="0.35"/>
    <row r="428" ht="19.5" customHeight="1" x14ac:dyDescent="0.35"/>
    <row r="429" ht="19.5" customHeight="1" x14ac:dyDescent="0.35"/>
    <row r="430" ht="19.5" customHeight="1" x14ac:dyDescent="0.35"/>
    <row r="431" ht="19.5" customHeight="1" x14ac:dyDescent="0.35"/>
    <row r="432" ht="19.5" customHeight="1" x14ac:dyDescent="0.35"/>
    <row r="433" ht="19.5" customHeight="1" x14ac:dyDescent="0.35"/>
    <row r="434" ht="19.5" customHeight="1" x14ac:dyDescent="0.35"/>
    <row r="435" ht="19.5" customHeight="1" x14ac:dyDescent="0.35"/>
    <row r="436" ht="19.5" customHeight="1" x14ac:dyDescent="0.35"/>
    <row r="437" ht="19.5" customHeight="1" x14ac:dyDescent="0.35"/>
    <row r="438" ht="19.5" customHeight="1" x14ac:dyDescent="0.35"/>
    <row r="439" ht="19.5" customHeight="1" x14ac:dyDescent="0.35"/>
    <row r="440" ht="19.5" customHeight="1" x14ac:dyDescent="0.35"/>
    <row r="441" ht="19.5" customHeight="1" x14ac:dyDescent="0.35"/>
    <row r="442" ht="19.5" customHeight="1" x14ac:dyDescent="0.35"/>
    <row r="443" ht="19.5" customHeight="1" x14ac:dyDescent="0.35"/>
    <row r="444" ht="19.5" customHeight="1" x14ac:dyDescent="0.35"/>
    <row r="445" ht="19.5" customHeight="1" x14ac:dyDescent="0.35"/>
    <row r="446" ht="19.5" customHeight="1" x14ac:dyDescent="0.35"/>
    <row r="447" ht="19.5" customHeight="1" x14ac:dyDescent="0.35"/>
    <row r="448" ht="19.5" customHeight="1" x14ac:dyDescent="0.35"/>
    <row r="449" ht="19.5" customHeight="1" x14ac:dyDescent="0.35"/>
    <row r="450" ht="19.5" customHeight="1" x14ac:dyDescent="0.35"/>
    <row r="451" ht="19.5" customHeight="1" x14ac:dyDescent="0.35"/>
    <row r="452" ht="19.5" customHeight="1" x14ac:dyDescent="0.35"/>
    <row r="453" ht="19.5" customHeight="1" x14ac:dyDescent="0.35"/>
    <row r="454" ht="19.5" customHeight="1" x14ac:dyDescent="0.35"/>
    <row r="455" ht="19.5" customHeight="1" x14ac:dyDescent="0.35"/>
    <row r="456" ht="19.5" customHeight="1" x14ac:dyDescent="0.35"/>
    <row r="457" ht="19.5" customHeight="1" x14ac:dyDescent="0.35"/>
    <row r="458" ht="19.5" customHeight="1" x14ac:dyDescent="0.35"/>
    <row r="459" ht="19.5" customHeight="1" x14ac:dyDescent="0.35"/>
    <row r="460" ht="19.5" customHeight="1" x14ac:dyDescent="0.35"/>
    <row r="461" ht="19.5" customHeight="1" x14ac:dyDescent="0.35"/>
    <row r="462" ht="19.5" customHeight="1" x14ac:dyDescent="0.35"/>
    <row r="463" ht="19.5" customHeight="1" x14ac:dyDescent="0.35"/>
    <row r="464" ht="19.5" customHeight="1" x14ac:dyDescent="0.35"/>
    <row r="465" ht="19.5" customHeight="1" x14ac:dyDescent="0.35"/>
    <row r="466" ht="19.5" customHeight="1" x14ac:dyDescent="0.35"/>
    <row r="467" ht="19.5" customHeight="1" x14ac:dyDescent="0.35"/>
    <row r="468" ht="19.5" customHeight="1" x14ac:dyDescent="0.35"/>
    <row r="469" ht="19.5" customHeight="1" x14ac:dyDescent="0.35"/>
    <row r="470" ht="19.5" customHeight="1" x14ac:dyDescent="0.35"/>
    <row r="471" ht="19.5" customHeight="1" x14ac:dyDescent="0.35"/>
    <row r="472" ht="19.5" customHeight="1" x14ac:dyDescent="0.35"/>
    <row r="473" ht="19.5" customHeight="1" x14ac:dyDescent="0.35"/>
    <row r="474" ht="19.5" customHeight="1" x14ac:dyDescent="0.35"/>
    <row r="475" ht="19.5" customHeight="1" x14ac:dyDescent="0.35"/>
    <row r="476" ht="19.5" customHeight="1" x14ac:dyDescent="0.35"/>
    <row r="477" ht="19.5" customHeight="1" x14ac:dyDescent="0.35"/>
    <row r="478" ht="19.5" customHeight="1" x14ac:dyDescent="0.35"/>
    <row r="479" ht="19.5" customHeight="1" x14ac:dyDescent="0.35"/>
    <row r="480" ht="19.5" customHeight="1" x14ac:dyDescent="0.35"/>
    <row r="481" ht="19.5" customHeight="1" x14ac:dyDescent="0.35"/>
    <row r="482" ht="19.5" customHeight="1" x14ac:dyDescent="0.35"/>
    <row r="483" ht="19.5" customHeight="1" x14ac:dyDescent="0.35"/>
    <row r="484" ht="19.5" customHeight="1" x14ac:dyDescent="0.35"/>
    <row r="485" ht="19.5" customHeight="1" x14ac:dyDescent="0.35"/>
    <row r="486" ht="19.5" customHeight="1" x14ac:dyDescent="0.35"/>
    <row r="487" ht="19.5" customHeight="1" x14ac:dyDescent="0.35"/>
    <row r="488" ht="19.5" customHeight="1" x14ac:dyDescent="0.35"/>
    <row r="489" ht="19.5" customHeight="1" x14ac:dyDescent="0.35"/>
    <row r="490" ht="19.5" customHeight="1" x14ac:dyDescent="0.35"/>
    <row r="491" ht="19.5" customHeight="1" x14ac:dyDescent="0.35"/>
    <row r="492" ht="19.5" customHeight="1" x14ac:dyDescent="0.35"/>
    <row r="493" ht="19.5" customHeight="1" x14ac:dyDescent="0.35"/>
    <row r="494" ht="19.5" customHeight="1" x14ac:dyDescent="0.35"/>
    <row r="495" ht="19.5" customHeight="1" x14ac:dyDescent="0.35"/>
    <row r="496" ht="19.5" customHeight="1" x14ac:dyDescent="0.35"/>
    <row r="497" ht="19.5" customHeight="1" x14ac:dyDescent="0.35"/>
    <row r="498" ht="19.5" customHeight="1" x14ac:dyDescent="0.35"/>
    <row r="499" ht="19.5" customHeight="1" x14ac:dyDescent="0.35"/>
    <row r="500" ht="19.5" customHeight="1" x14ac:dyDescent="0.35"/>
    <row r="501" ht="19.5" customHeight="1" x14ac:dyDescent="0.35"/>
    <row r="502" ht="19.5" customHeight="1" x14ac:dyDescent="0.35"/>
    <row r="503" ht="19.5" customHeight="1" x14ac:dyDescent="0.35"/>
    <row r="504" ht="19.5" customHeight="1" x14ac:dyDescent="0.35"/>
    <row r="505" ht="19.5" customHeight="1" x14ac:dyDescent="0.35"/>
    <row r="506" ht="19.5" customHeight="1" x14ac:dyDescent="0.35"/>
    <row r="507" ht="19.5" customHeight="1" x14ac:dyDescent="0.35"/>
    <row r="508" ht="19.5" customHeight="1" x14ac:dyDescent="0.35"/>
    <row r="509" ht="19.5" customHeight="1" x14ac:dyDescent="0.35"/>
    <row r="510" ht="19.5" customHeight="1" x14ac:dyDescent="0.35"/>
    <row r="511" ht="19.5" customHeight="1" x14ac:dyDescent="0.35"/>
    <row r="512" ht="19.5" customHeight="1" x14ac:dyDescent="0.35"/>
    <row r="513" ht="19.5" customHeight="1" x14ac:dyDescent="0.35"/>
    <row r="514" ht="19.5" customHeight="1" x14ac:dyDescent="0.35"/>
    <row r="515" ht="19.5" customHeight="1" x14ac:dyDescent="0.35"/>
    <row r="516" ht="19.5" customHeight="1" x14ac:dyDescent="0.35"/>
    <row r="517" ht="19.5" customHeight="1" x14ac:dyDescent="0.35"/>
    <row r="518" ht="19.5" customHeight="1" x14ac:dyDescent="0.35"/>
    <row r="519" ht="19.5" customHeight="1" x14ac:dyDescent="0.35"/>
    <row r="520" ht="19.5" customHeight="1" x14ac:dyDescent="0.35"/>
    <row r="521" ht="19.5" customHeight="1" x14ac:dyDescent="0.35"/>
    <row r="522" ht="19.5" customHeight="1" x14ac:dyDescent="0.35"/>
    <row r="523" ht="19.5" customHeight="1" x14ac:dyDescent="0.35"/>
    <row r="524" ht="19.5" customHeight="1" x14ac:dyDescent="0.35"/>
    <row r="525" ht="19.5" customHeight="1" x14ac:dyDescent="0.35"/>
    <row r="526" ht="19.5" customHeight="1" x14ac:dyDescent="0.35"/>
    <row r="527" ht="19.5" customHeight="1" x14ac:dyDescent="0.35"/>
    <row r="528" ht="19.5" customHeight="1" x14ac:dyDescent="0.35"/>
    <row r="529" ht="19.5" customHeight="1" x14ac:dyDescent="0.35"/>
    <row r="530" ht="19.5" customHeight="1" x14ac:dyDescent="0.35"/>
    <row r="531" ht="19.5" customHeight="1" x14ac:dyDescent="0.35"/>
    <row r="532" ht="19.5" customHeight="1" x14ac:dyDescent="0.35"/>
    <row r="533" ht="19.5" customHeight="1" x14ac:dyDescent="0.35"/>
    <row r="534" ht="19.5" customHeight="1" x14ac:dyDescent="0.35"/>
    <row r="535" ht="19.5" customHeight="1" x14ac:dyDescent="0.35"/>
    <row r="536" ht="19.5" customHeight="1" x14ac:dyDescent="0.35"/>
    <row r="537" ht="19.5" customHeight="1" x14ac:dyDescent="0.35"/>
    <row r="538" ht="19.5" customHeight="1" x14ac:dyDescent="0.35"/>
    <row r="539" ht="19.5" customHeight="1" x14ac:dyDescent="0.35"/>
    <row r="540" ht="19.5" customHeight="1" x14ac:dyDescent="0.35"/>
    <row r="541" ht="19.5" customHeight="1" x14ac:dyDescent="0.35"/>
    <row r="542" ht="19.5" customHeight="1" x14ac:dyDescent="0.35"/>
    <row r="543" ht="19.5" customHeight="1" x14ac:dyDescent="0.35"/>
    <row r="544" ht="19.5" customHeight="1" x14ac:dyDescent="0.35"/>
    <row r="545" ht="19.5" customHeight="1" x14ac:dyDescent="0.35"/>
    <row r="546" ht="19.5" customHeight="1" x14ac:dyDescent="0.35"/>
    <row r="547" ht="19.5" customHeight="1" x14ac:dyDescent="0.35"/>
    <row r="548" ht="19.5" customHeight="1" x14ac:dyDescent="0.35"/>
    <row r="549" ht="19.5" customHeight="1" x14ac:dyDescent="0.35"/>
    <row r="550" ht="19.5" customHeight="1" x14ac:dyDescent="0.35"/>
    <row r="551" ht="19.5" customHeight="1" x14ac:dyDescent="0.35"/>
    <row r="552" ht="19.5" customHeight="1" x14ac:dyDescent="0.35"/>
    <row r="553" ht="19.5" customHeight="1" x14ac:dyDescent="0.35"/>
    <row r="554" ht="19.5" customHeight="1" x14ac:dyDescent="0.35"/>
    <row r="555" ht="19.5" customHeight="1" x14ac:dyDescent="0.35"/>
    <row r="556" ht="19.5" customHeight="1" x14ac:dyDescent="0.35"/>
    <row r="557" ht="19.5" customHeight="1" x14ac:dyDescent="0.35"/>
    <row r="558" ht="19.5" customHeight="1" x14ac:dyDescent="0.35"/>
    <row r="559" ht="19.5" customHeight="1" x14ac:dyDescent="0.35"/>
    <row r="560" ht="19.5" customHeight="1" x14ac:dyDescent="0.35"/>
    <row r="561" ht="19.5" customHeight="1" x14ac:dyDescent="0.35"/>
    <row r="562" ht="19.5" customHeight="1" x14ac:dyDescent="0.35"/>
    <row r="563" ht="19.5" customHeight="1" x14ac:dyDescent="0.35"/>
    <row r="564" ht="19.5" customHeight="1" x14ac:dyDescent="0.35"/>
    <row r="565" ht="19.5" customHeight="1" x14ac:dyDescent="0.35"/>
    <row r="566" ht="19.5" customHeight="1" x14ac:dyDescent="0.35"/>
    <row r="567" ht="19.5" customHeight="1" x14ac:dyDescent="0.35"/>
    <row r="568" ht="19.5" customHeight="1" x14ac:dyDescent="0.35"/>
    <row r="569" ht="19.5" customHeight="1" x14ac:dyDescent="0.35"/>
    <row r="570" ht="19.5" customHeight="1" x14ac:dyDescent="0.35"/>
    <row r="571" ht="19.5" customHeight="1" x14ac:dyDescent="0.35"/>
    <row r="572" ht="19.5" customHeight="1" x14ac:dyDescent="0.35"/>
    <row r="573" ht="19.5" customHeight="1" x14ac:dyDescent="0.35"/>
    <row r="574" ht="19.5" customHeight="1" x14ac:dyDescent="0.35"/>
    <row r="575" ht="19.5" customHeight="1" x14ac:dyDescent="0.35"/>
    <row r="576" ht="19.5" customHeight="1" x14ac:dyDescent="0.35"/>
    <row r="577" ht="19.5" customHeight="1" x14ac:dyDescent="0.35"/>
    <row r="578" ht="19.5" customHeight="1" x14ac:dyDescent="0.35"/>
    <row r="579" ht="19.5" customHeight="1" x14ac:dyDescent="0.35"/>
    <row r="580" ht="19.5" customHeight="1" x14ac:dyDescent="0.35"/>
    <row r="581" ht="19.5" customHeight="1" x14ac:dyDescent="0.35"/>
    <row r="582" ht="19.5" customHeight="1" x14ac:dyDescent="0.35"/>
    <row r="583" ht="19.5" customHeight="1" x14ac:dyDescent="0.35"/>
    <row r="584" ht="19.5" customHeight="1" x14ac:dyDescent="0.35"/>
    <row r="585" ht="19.5" customHeight="1" x14ac:dyDescent="0.35"/>
    <row r="586" ht="19.5" customHeight="1" x14ac:dyDescent="0.35"/>
    <row r="587" ht="19.5" customHeight="1" x14ac:dyDescent="0.35"/>
    <row r="588" ht="19.5" customHeight="1" x14ac:dyDescent="0.35"/>
    <row r="589" ht="19.5" customHeight="1" x14ac:dyDescent="0.35"/>
    <row r="590" ht="19.5" customHeight="1" x14ac:dyDescent="0.35"/>
    <row r="591" ht="19.5" customHeight="1" x14ac:dyDescent="0.35"/>
    <row r="592" ht="19.5" customHeight="1" x14ac:dyDescent="0.35"/>
    <row r="593" ht="19.5" customHeight="1" x14ac:dyDescent="0.35"/>
    <row r="594" ht="19.5" customHeight="1" x14ac:dyDescent="0.35"/>
    <row r="595" ht="19.5" customHeight="1" x14ac:dyDescent="0.35"/>
    <row r="596" ht="19.5" customHeight="1" x14ac:dyDescent="0.35"/>
    <row r="597" ht="19.5" customHeight="1" x14ac:dyDescent="0.35"/>
    <row r="598" ht="19.5" customHeight="1" x14ac:dyDescent="0.35"/>
    <row r="599" ht="19.5" customHeight="1" x14ac:dyDescent="0.35"/>
    <row r="600" ht="19.5" customHeight="1" x14ac:dyDescent="0.35"/>
    <row r="601" ht="19.5" customHeight="1" x14ac:dyDescent="0.35"/>
    <row r="602" ht="19.5" customHeight="1" x14ac:dyDescent="0.35"/>
    <row r="603" ht="19.5" customHeight="1" x14ac:dyDescent="0.35"/>
    <row r="604" ht="19.5" customHeight="1" x14ac:dyDescent="0.35"/>
    <row r="605" ht="19.5" customHeight="1" x14ac:dyDescent="0.35"/>
    <row r="606" ht="19.5" customHeight="1" x14ac:dyDescent="0.35"/>
    <row r="607" ht="19.5" customHeight="1" x14ac:dyDescent="0.35"/>
    <row r="608" ht="19.5" customHeight="1" x14ac:dyDescent="0.35"/>
    <row r="609" ht="19.5" customHeight="1" x14ac:dyDescent="0.35"/>
    <row r="610" ht="19.5" customHeight="1" x14ac:dyDescent="0.35"/>
    <row r="611" ht="19.5" customHeight="1" x14ac:dyDescent="0.35"/>
    <row r="612" ht="19.5" customHeight="1" x14ac:dyDescent="0.35"/>
    <row r="613" ht="19.5" customHeight="1" x14ac:dyDescent="0.35"/>
    <row r="614" ht="19.5" customHeight="1" x14ac:dyDescent="0.35"/>
    <row r="615" ht="19.5" customHeight="1" x14ac:dyDescent="0.35"/>
    <row r="616" ht="19.5" customHeight="1" x14ac:dyDescent="0.35"/>
    <row r="617" ht="19.5" customHeight="1" x14ac:dyDescent="0.35"/>
    <row r="618" ht="19.5" customHeight="1" x14ac:dyDescent="0.35"/>
    <row r="619" ht="19.5" customHeight="1" x14ac:dyDescent="0.35"/>
    <row r="620" ht="19.5" customHeight="1" x14ac:dyDescent="0.35"/>
    <row r="621" ht="19.5" customHeight="1" x14ac:dyDescent="0.35"/>
    <row r="622" ht="19.5" customHeight="1" x14ac:dyDescent="0.35"/>
    <row r="623" ht="19.5" customHeight="1" x14ac:dyDescent="0.35"/>
    <row r="624" ht="19.5" customHeight="1" x14ac:dyDescent="0.35"/>
    <row r="625" ht="19.5" customHeight="1" x14ac:dyDescent="0.35"/>
    <row r="626" ht="19.5" customHeight="1" x14ac:dyDescent="0.35"/>
    <row r="627" ht="19.5" customHeight="1" x14ac:dyDescent="0.35"/>
    <row r="628" ht="19.5" customHeight="1" x14ac:dyDescent="0.35"/>
    <row r="629" ht="19.5" customHeight="1" x14ac:dyDescent="0.35"/>
    <row r="630" ht="19.5" customHeight="1" x14ac:dyDescent="0.35"/>
    <row r="631" ht="19.5" customHeight="1" x14ac:dyDescent="0.35"/>
    <row r="632" ht="19.5" customHeight="1" x14ac:dyDescent="0.35"/>
    <row r="633" ht="19.5" customHeight="1" x14ac:dyDescent="0.35"/>
    <row r="634" ht="19.5" customHeight="1" x14ac:dyDescent="0.35"/>
    <row r="635" ht="19.5" customHeight="1" x14ac:dyDescent="0.35"/>
    <row r="636" ht="19.5" customHeight="1" x14ac:dyDescent="0.35"/>
    <row r="637" ht="19.5" customHeight="1" x14ac:dyDescent="0.35"/>
    <row r="638" ht="19.5" customHeight="1" x14ac:dyDescent="0.35"/>
    <row r="639" ht="19.5" customHeight="1" x14ac:dyDescent="0.35"/>
    <row r="640" ht="19.5" customHeight="1" x14ac:dyDescent="0.35"/>
    <row r="641" ht="19.5" customHeight="1" x14ac:dyDescent="0.35"/>
    <row r="642" ht="19.5" customHeight="1" x14ac:dyDescent="0.35"/>
    <row r="643" ht="19.5" customHeight="1" x14ac:dyDescent="0.35"/>
    <row r="644" ht="19.5" customHeight="1" x14ac:dyDescent="0.35"/>
    <row r="645" ht="19.5" customHeight="1" x14ac:dyDescent="0.35"/>
    <row r="646" ht="19.5" customHeight="1" x14ac:dyDescent="0.35"/>
    <row r="647" ht="19.5" customHeight="1" x14ac:dyDescent="0.35"/>
    <row r="648" ht="19.5" customHeight="1" x14ac:dyDescent="0.35"/>
    <row r="649" ht="19.5" customHeight="1" x14ac:dyDescent="0.35"/>
    <row r="650" ht="19.5" customHeight="1" x14ac:dyDescent="0.35"/>
    <row r="651" ht="19.5" customHeight="1" x14ac:dyDescent="0.35"/>
    <row r="652" ht="19.5" customHeight="1" x14ac:dyDescent="0.35"/>
    <row r="653" ht="19.5" customHeight="1" x14ac:dyDescent="0.35"/>
    <row r="654" ht="19.5" customHeight="1" x14ac:dyDescent="0.35"/>
    <row r="655" ht="19.5" customHeight="1" x14ac:dyDescent="0.35"/>
    <row r="656" ht="19.5" customHeight="1" x14ac:dyDescent="0.35"/>
    <row r="657" ht="19.5" customHeight="1" x14ac:dyDescent="0.35"/>
    <row r="658" ht="19.5" customHeight="1" x14ac:dyDescent="0.35"/>
    <row r="659" ht="19.5" customHeight="1" x14ac:dyDescent="0.35"/>
    <row r="660" ht="19.5" customHeight="1" x14ac:dyDescent="0.35"/>
    <row r="661" ht="19.5" customHeight="1" x14ac:dyDescent="0.35"/>
    <row r="662" ht="19.5" customHeight="1" x14ac:dyDescent="0.35"/>
    <row r="663" ht="19.5" customHeight="1" x14ac:dyDescent="0.35"/>
    <row r="664" ht="19.5" customHeight="1" x14ac:dyDescent="0.35"/>
    <row r="665" ht="19.5" customHeight="1" x14ac:dyDescent="0.35"/>
    <row r="666" ht="19.5" customHeight="1" x14ac:dyDescent="0.35"/>
    <row r="667" ht="19.5" customHeight="1" x14ac:dyDescent="0.35"/>
    <row r="668" ht="19.5" customHeight="1" x14ac:dyDescent="0.35"/>
    <row r="669" ht="19.5" customHeight="1" x14ac:dyDescent="0.35"/>
    <row r="670" ht="19.5" customHeight="1" x14ac:dyDescent="0.35"/>
    <row r="671" ht="19.5" customHeight="1" x14ac:dyDescent="0.35"/>
    <row r="672" ht="19.5" customHeight="1" x14ac:dyDescent="0.35"/>
    <row r="673" ht="19.5" customHeight="1" x14ac:dyDescent="0.35"/>
    <row r="674" ht="19.5" customHeight="1" x14ac:dyDescent="0.35"/>
    <row r="675" ht="19.5" customHeight="1" x14ac:dyDescent="0.35"/>
    <row r="676" ht="19.5" customHeight="1" x14ac:dyDescent="0.35"/>
    <row r="677" ht="19.5" customHeight="1" x14ac:dyDescent="0.35"/>
    <row r="678" ht="19.5" customHeight="1" x14ac:dyDescent="0.35"/>
    <row r="679" ht="19.5" customHeight="1" x14ac:dyDescent="0.35"/>
    <row r="680" ht="19.5" customHeight="1" x14ac:dyDescent="0.35"/>
    <row r="681" ht="19.5" customHeight="1" x14ac:dyDescent="0.35"/>
    <row r="682" ht="19.5" customHeight="1" x14ac:dyDescent="0.35"/>
    <row r="683" ht="19.5" customHeight="1" x14ac:dyDescent="0.35"/>
    <row r="684" ht="19.5" customHeight="1" x14ac:dyDescent="0.35"/>
    <row r="685" ht="19.5" customHeight="1" x14ac:dyDescent="0.35"/>
    <row r="686" ht="19.5" customHeight="1" x14ac:dyDescent="0.35"/>
    <row r="687" ht="19.5" customHeight="1" x14ac:dyDescent="0.35"/>
    <row r="688" ht="19.5" customHeight="1" x14ac:dyDescent="0.35"/>
    <row r="689" ht="19.5" customHeight="1" x14ac:dyDescent="0.35"/>
    <row r="690" ht="19.5" customHeight="1" x14ac:dyDescent="0.35"/>
    <row r="691" ht="19.5" customHeight="1" x14ac:dyDescent="0.35"/>
    <row r="692" ht="19.5" customHeight="1" x14ac:dyDescent="0.35"/>
    <row r="693" ht="19.5" customHeight="1" x14ac:dyDescent="0.35"/>
    <row r="694" ht="19.5" customHeight="1" x14ac:dyDescent="0.35"/>
    <row r="695" ht="19.5" customHeight="1" x14ac:dyDescent="0.35"/>
    <row r="696" ht="19.5" customHeight="1" x14ac:dyDescent="0.35"/>
    <row r="697" ht="19.5" customHeight="1" x14ac:dyDescent="0.35"/>
    <row r="698" ht="19.5" customHeight="1" x14ac:dyDescent="0.35"/>
    <row r="699" ht="19.5" customHeight="1" x14ac:dyDescent="0.35"/>
    <row r="700" ht="19.5" customHeight="1" x14ac:dyDescent="0.35"/>
    <row r="701" ht="19.5" customHeight="1" x14ac:dyDescent="0.35"/>
    <row r="702" ht="19.5" customHeight="1" x14ac:dyDescent="0.35"/>
    <row r="703" ht="19.5" customHeight="1" x14ac:dyDescent="0.35"/>
    <row r="704" ht="19.5" customHeight="1" x14ac:dyDescent="0.35"/>
    <row r="705" ht="19.5" customHeight="1" x14ac:dyDescent="0.35"/>
    <row r="706" ht="19.5" customHeight="1" x14ac:dyDescent="0.35"/>
    <row r="707" ht="19.5" customHeight="1" x14ac:dyDescent="0.35"/>
    <row r="708" ht="19.5" customHeight="1" x14ac:dyDescent="0.35"/>
    <row r="709" ht="19.5" customHeight="1" x14ac:dyDescent="0.35"/>
    <row r="710" ht="19.5" customHeight="1" x14ac:dyDescent="0.35"/>
    <row r="711" ht="19.5" customHeight="1" x14ac:dyDescent="0.35"/>
    <row r="712" ht="19.5" customHeight="1" x14ac:dyDescent="0.35"/>
    <row r="713" ht="19.5" customHeight="1" x14ac:dyDescent="0.35"/>
    <row r="714" ht="19.5" customHeight="1" x14ac:dyDescent="0.35"/>
    <row r="715" ht="19.5" customHeight="1" x14ac:dyDescent="0.35"/>
    <row r="716" ht="19.5" customHeight="1" x14ac:dyDescent="0.35"/>
    <row r="717" ht="19.5" customHeight="1" x14ac:dyDescent="0.35"/>
    <row r="718" ht="19.5" customHeight="1" x14ac:dyDescent="0.35"/>
    <row r="719" ht="19.5" customHeight="1" x14ac:dyDescent="0.35"/>
    <row r="720" ht="19.5" customHeight="1" x14ac:dyDescent="0.35"/>
    <row r="721" ht="19.5" customHeight="1" x14ac:dyDescent="0.35"/>
    <row r="722" ht="19.5" customHeight="1" x14ac:dyDescent="0.35"/>
    <row r="723" ht="19.5" customHeight="1" x14ac:dyDescent="0.35"/>
    <row r="724" ht="19.5" customHeight="1" x14ac:dyDescent="0.35"/>
    <row r="725" ht="19.5" customHeight="1" x14ac:dyDescent="0.35"/>
    <row r="726" ht="19.5" customHeight="1" x14ac:dyDescent="0.35"/>
    <row r="727" ht="19.5" customHeight="1" x14ac:dyDescent="0.35"/>
    <row r="728" ht="19.5" customHeight="1" x14ac:dyDescent="0.35"/>
    <row r="729" ht="19.5" customHeight="1" x14ac:dyDescent="0.35"/>
    <row r="730" ht="19.5" customHeight="1" x14ac:dyDescent="0.35"/>
    <row r="731" ht="19.5" customHeight="1" x14ac:dyDescent="0.35"/>
    <row r="732" ht="19.5" customHeight="1" x14ac:dyDescent="0.35"/>
    <row r="733" ht="19.5" customHeight="1" x14ac:dyDescent="0.35"/>
    <row r="734" ht="19.5" customHeight="1" x14ac:dyDescent="0.35"/>
    <row r="735" ht="19.5" customHeight="1" x14ac:dyDescent="0.35"/>
    <row r="736" ht="19.5" customHeight="1" x14ac:dyDescent="0.35"/>
    <row r="737" ht="19.5" customHeight="1" x14ac:dyDescent="0.35"/>
    <row r="738" ht="19.5" customHeight="1" x14ac:dyDescent="0.35"/>
    <row r="739" ht="19.5" customHeight="1" x14ac:dyDescent="0.35"/>
    <row r="740" ht="19.5" customHeight="1" x14ac:dyDescent="0.35"/>
    <row r="741" ht="19.5" customHeight="1" x14ac:dyDescent="0.35"/>
    <row r="742" ht="19.5" customHeight="1" x14ac:dyDescent="0.35"/>
    <row r="743" ht="19.5" customHeight="1" x14ac:dyDescent="0.35"/>
    <row r="744" ht="19.5" customHeight="1" x14ac:dyDescent="0.35"/>
    <row r="745" ht="19.5" customHeight="1" x14ac:dyDescent="0.35"/>
    <row r="746" ht="19.5" customHeight="1" x14ac:dyDescent="0.35"/>
    <row r="747" ht="19.5" customHeight="1" x14ac:dyDescent="0.35"/>
    <row r="748" ht="19.5" customHeight="1" x14ac:dyDescent="0.35"/>
    <row r="749" ht="19.5" customHeight="1" x14ac:dyDescent="0.35"/>
    <row r="750" ht="19.5" customHeight="1" x14ac:dyDescent="0.35"/>
    <row r="751" ht="19.5" customHeight="1" x14ac:dyDescent="0.35"/>
    <row r="752" ht="19.5" customHeight="1" x14ac:dyDescent="0.35"/>
    <row r="753" ht="19.5" customHeight="1" x14ac:dyDescent="0.35"/>
    <row r="754" ht="19.5" customHeight="1" x14ac:dyDescent="0.35"/>
    <row r="755" ht="19.5" customHeight="1" x14ac:dyDescent="0.35"/>
    <row r="756" ht="19.5" customHeight="1" x14ac:dyDescent="0.35"/>
    <row r="757" ht="19.5" customHeight="1" x14ac:dyDescent="0.35"/>
    <row r="758" ht="19.5" customHeight="1" x14ac:dyDescent="0.35"/>
    <row r="759" ht="19.5" customHeight="1" x14ac:dyDescent="0.35"/>
    <row r="760" ht="19.5" customHeight="1" x14ac:dyDescent="0.35"/>
    <row r="761" ht="19.5" customHeight="1" x14ac:dyDescent="0.35"/>
    <row r="762" ht="19.5" customHeight="1" x14ac:dyDescent="0.35"/>
    <row r="763" ht="19.5" customHeight="1" x14ac:dyDescent="0.35"/>
    <row r="764" ht="19.5" customHeight="1" x14ac:dyDescent="0.35"/>
    <row r="765" ht="19.5" customHeight="1" x14ac:dyDescent="0.35"/>
    <row r="766" ht="19.5" customHeight="1" x14ac:dyDescent="0.35"/>
    <row r="767" ht="19.5" customHeight="1" x14ac:dyDescent="0.35"/>
    <row r="768" ht="19.5" customHeight="1" x14ac:dyDescent="0.35"/>
    <row r="769" ht="19.5" customHeight="1" x14ac:dyDescent="0.35"/>
    <row r="770" ht="19.5" customHeight="1" x14ac:dyDescent="0.35"/>
    <row r="771" ht="19.5" customHeight="1" x14ac:dyDescent="0.35"/>
    <row r="772" ht="19.5" customHeight="1" x14ac:dyDescent="0.35"/>
    <row r="773" ht="19.5" customHeight="1" x14ac:dyDescent="0.35"/>
    <row r="774" ht="19.5" customHeight="1" x14ac:dyDescent="0.35"/>
    <row r="775" ht="19.5" customHeight="1" x14ac:dyDescent="0.35"/>
    <row r="776" ht="19.5" customHeight="1" x14ac:dyDescent="0.35"/>
    <row r="777" ht="19.5" customHeight="1" x14ac:dyDescent="0.35"/>
    <row r="778" ht="19.5" customHeight="1" x14ac:dyDescent="0.35"/>
    <row r="779" ht="19.5" customHeight="1" x14ac:dyDescent="0.35"/>
    <row r="780" ht="19.5" customHeight="1" x14ac:dyDescent="0.35"/>
    <row r="781" ht="19.5" customHeight="1" x14ac:dyDescent="0.35"/>
    <row r="782" ht="19.5" customHeight="1" x14ac:dyDescent="0.35"/>
    <row r="783" ht="19.5" customHeight="1" x14ac:dyDescent="0.35"/>
    <row r="784" ht="19.5" customHeight="1" x14ac:dyDescent="0.35"/>
    <row r="785" ht="19.5" customHeight="1" x14ac:dyDescent="0.35"/>
    <row r="786" ht="19.5" customHeight="1" x14ac:dyDescent="0.35"/>
    <row r="787" ht="19.5" customHeight="1" x14ac:dyDescent="0.35"/>
    <row r="788" ht="19.5" customHeight="1" x14ac:dyDescent="0.35"/>
    <row r="789" ht="19.5" customHeight="1" x14ac:dyDescent="0.35"/>
    <row r="790" ht="19.5" customHeight="1" x14ac:dyDescent="0.35"/>
    <row r="791" ht="19.5" customHeight="1" x14ac:dyDescent="0.35"/>
    <row r="792" ht="19.5" customHeight="1" x14ac:dyDescent="0.35"/>
    <row r="793" ht="19.5" customHeight="1" x14ac:dyDescent="0.35"/>
    <row r="794" ht="19.5" customHeight="1" x14ac:dyDescent="0.35"/>
    <row r="795" ht="19.5" customHeight="1" x14ac:dyDescent="0.35"/>
    <row r="796" ht="19.5" customHeight="1" x14ac:dyDescent="0.35"/>
    <row r="797" ht="19.5" customHeight="1" x14ac:dyDescent="0.35"/>
    <row r="798" ht="19.5" customHeight="1" x14ac:dyDescent="0.35"/>
    <row r="799" ht="19.5" customHeight="1" x14ac:dyDescent="0.35"/>
    <row r="800" ht="19.5" customHeight="1" x14ac:dyDescent="0.35"/>
    <row r="801" ht="19.5" customHeight="1" x14ac:dyDescent="0.35"/>
    <row r="802" ht="19.5" customHeight="1" x14ac:dyDescent="0.35"/>
    <row r="803" ht="19.5" customHeight="1" x14ac:dyDescent="0.35"/>
    <row r="804" ht="19.5" customHeight="1" x14ac:dyDescent="0.35"/>
    <row r="805" ht="19.5" customHeight="1" x14ac:dyDescent="0.35"/>
    <row r="806" ht="19.5" customHeight="1" x14ac:dyDescent="0.35"/>
    <row r="807" ht="19.5" customHeight="1" x14ac:dyDescent="0.35"/>
    <row r="808" ht="19.5" customHeight="1" x14ac:dyDescent="0.35"/>
    <row r="809" ht="19.5" customHeight="1" x14ac:dyDescent="0.35"/>
    <row r="810" ht="19.5" customHeight="1" x14ac:dyDescent="0.35"/>
    <row r="811" ht="19.5" customHeight="1" x14ac:dyDescent="0.35"/>
    <row r="812" ht="19.5" customHeight="1" x14ac:dyDescent="0.35"/>
    <row r="813" ht="19.5" customHeight="1" x14ac:dyDescent="0.35"/>
    <row r="814" ht="19.5" customHeight="1" x14ac:dyDescent="0.35"/>
    <row r="815" ht="19.5" customHeight="1" x14ac:dyDescent="0.35"/>
    <row r="816" ht="19.5" customHeight="1" x14ac:dyDescent="0.35"/>
    <row r="817" ht="19.5" customHeight="1" x14ac:dyDescent="0.35"/>
    <row r="818" ht="19.5" customHeight="1" x14ac:dyDescent="0.35"/>
    <row r="819" ht="19.5" customHeight="1" x14ac:dyDescent="0.35"/>
    <row r="820" ht="19.5" customHeight="1" x14ac:dyDescent="0.35"/>
    <row r="821" ht="19.5" customHeight="1" x14ac:dyDescent="0.35"/>
    <row r="822" ht="19.5" customHeight="1" x14ac:dyDescent="0.35"/>
    <row r="823" ht="19.5" customHeight="1" x14ac:dyDescent="0.35"/>
    <row r="824" ht="19.5" customHeight="1" x14ac:dyDescent="0.35"/>
    <row r="825" ht="19.5" customHeight="1" x14ac:dyDescent="0.35"/>
    <row r="826" ht="19.5" customHeight="1" x14ac:dyDescent="0.35"/>
    <row r="827" ht="19.5" customHeight="1" x14ac:dyDescent="0.35"/>
    <row r="828" ht="19.5" customHeight="1" x14ac:dyDescent="0.35"/>
    <row r="829" ht="19.5" customHeight="1" x14ac:dyDescent="0.35"/>
    <row r="830" ht="19.5" customHeight="1" x14ac:dyDescent="0.35"/>
    <row r="831" ht="19.5" customHeight="1" x14ac:dyDescent="0.35"/>
    <row r="832" ht="19.5" customHeight="1" x14ac:dyDescent="0.35"/>
    <row r="833" ht="19.5" customHeight="1" x14ac:dyDescent="0.35"/>
    <row r="834" ht="19.5" customHeight="1" x14ac:dyDescent="0.35"/>
    <row r="835" ht="19.5" customHeight="1" x14ac:dyDescent="0.35"/>
    <row r="836" ht="19.5" customHeight="1" x14ac:dyDescent="0.35"/>
    <row r="837" ht="19.5" customHeight="1" x14ac:dyDescent="0.35"/>
    <row r="838" ht="19.5" customHeight="1" x14ac:dyDescent="0.35"/>
    <row r="839" ht="19.5" customHeight="1" x14ac:dyDescent="0.35"/>
    <row r="840" ht="19.5" customHeight="1" x14ac:dyDescent="0.35"/>
    <row r="841" ht="19.5" customHeight="1" x14ac:dyDescent="0.35"/>
    <row r="842" ht="19.5" customHeight="1" x14ac:dyDescent="0.35"/>
    <row r="843" ht="19.5" customHeight="1" x14ac:dyDescent="0.35"/>
    <row r="844" ht="19.5" customHeight="1" x14ac:dyDescent="0.35"/>
    <row r="845" ht="19.5" customHeight="1" x14ac:dyDescent="0.35"/>
    <row r="846" ht="19.5" customHeight="1" x14ac:dyDescent="0.35"/>
    <row r="847" ht="19.5" customHeight="1" x14ac:dyDescent="0.35"/>
    <row r="848" ht="19.5" customHeight="1" x14ac:dyDescent="0.35"/>
    <row r="849" ht="19.5" customHeight="1" x14ac:dyDescent="0.35"/>
    <row r="850" ht="19.5" customHeight="1" x14ac:dyDescent="0.35"/>
    <row r="851" ht="19.5" customHeight="1" x14ac:dyDescent="0.35"/>
    <row r="852" ht="19.5" customHeight="1" x14ac:dyDescent="0.35"/>
    <row r="853" ht="19.5" customHeight="1" x14ac:dyDescent="0.35"/>
    <row r="854" ht="19.5" customHeight="1" x14ac:dyDescent="0.35"/>
    <row r="855" ht="19.5" customHeight="1" x14ac:dyDescent="0.35"/>
    <row r="856" ht="19.5" customHeight="1" x14ac:dyDescent="0.35"/>
    <row r="857" ht="19.5" customHeight="1" x14ac:dyDescent="0.35"/>
    <row r="858" ht="19.5" customHeight="1" x14ac:dyDescent="0.35"/>
    <row r="859" ht="19.5" customHeight="1" x14ac:dyDescent="0.35"/>
    <row r="860" ht="19.5" customHeight="1" x14ac:dyDescent="0.35"/>
    <row r="861" ht="19.5" customHeight="1" x14ac:dyDescent="0.35"/>
    <row r="862" ht="19.5" customHeight="1" x14ac:dyDescent="0.35"/>
    <row r="863" ht="19.5" customHeight="1" x14ac:dyDescent="0.35"/>
    <row r="864" ht="19.5" customHeight="1" x14ac:dyDescent="0.35"/>
    <row r="865" ht="19.5" customHeight="1" x14ac:dyDescent="0.35"/>
    <row r="866" ht="19.5" customHeight="1" x14ac:dyDescent="0.35"/>
    <row r="867" ht="19.5" customHeight="1" x14ac:dyDescent="0.35"/>
    <row r="868" ht="19.5" customHeight="1" x14ac:dyDescent="0.35"/>
    <row r="869" ht="19.5" customHeight="1" x14ac:dyDescent="0.35"/>
    <row r="870" ht="19.5" customHeight="1" x14ac:dyDescent="0.35"/>
    <row r="871" ht="19.5" customHeight="1" x14ac:dyDescent="0.35"/>
    <row r="872" ht="19.5" customHeight="1" x14ac:dyDescent="0.35"/>
    <row r="873" ht="19.5" customHeight="1" x14ac:dyDescent="0.35"/>
    <row r="874" ht="19.5" customHeight="1" x14ac:dyDescent="0.35"/>
    <row r="875" ht="19.5" customHeight="1" x14ac:dyDescent="0.35"/>
    <row r="876" ht="19.5" customHeight="1" x14ac:dyDescent="0.35"/>
    <row r="877" ht="19.5" customHeight="1" x14ac:dyDescent="0.35"/>
    <row r="878" ht="19.5" customHeight="1" x14ac:dyDescent="0.35"/>
    <row r="879" ht="19.5" customHeight="1" x14ac:dyDescent="0.35"/>
    <row r="880" ht="19.5" customHeight="1" x14ac:dyDescent="0.35"/>
    <row r="881" ht="19.5" customHeight="1" x14ac:dyDescent="0.35"/>
    <row r="882" ht="19.5" customHeight="1" x14ac:dyDescent="0.35"/>
    <row r="883" ht="19.5" customHeight="1" x14ac:dyDescent="0.35"/>
    <row r="884" ht="19.5" customHeight="1" x14ac:dyDescent="0.35"/>
    <row r="885" ht="19.5" customHeight="1" x14ac:dyDescent="0.35"/>
    <row r="886" ht="19.5" customHeight="1" x14ac:dyDescent="0.35"/>
    <row r="887" ht="19.5" customHeight="1" x14ac:dyDescent="0.35"/>
    <row r="888" ht="19.5" customHeight="1" x14ac:dyDescent="0.35"/>
    <row r="889" ht="19.5" customHeight="1" x14ac:dyDescent="0.35"/>
    <row r="890" ht="19.5" customHeight="1" x14ac:dyDescent="0.35"/>
    <row r="891" ht="19.5" customHeight="1" x14ac:dyDescent="0.35"/>
    <row r="892" ht="19.5" customHeight="1" x14ac:dyDescent="0.35"/>
    <row r="893" ht="19.5" customHeight="1" x14ac:dyDescent="0.35"/>
    <row r="894" ht="19.5" customHeight="1" x14ac:dyDescent="0.35"/>
    <row r="895" ht="19.5" customHeight="1" x14ac:dyDescent="0.35"/>
    <row r="896" ht="19.5" customHeight="1" x14ac:dyDescent="0.35"/>
    <row r="897" ht="19.5" customHeight="1" x14ac:dyDescent="0.35"/>
    <row r="898" ht="19.5" customHeight="1" x14ac:dyDescent="0.35"/>
    <row r="899" ht="19.5" customHeight="1" x14ac:dyDescent="0.35"/>
    <row r="900" ht="19.5" customHeight="1" x14ac:dyDescent="0.35"/>
    <row r="901" ht="19.5" customHeight="1" x14ac:dyDescent="0.35"/>
    <row r="902" ht="19.5" customHeight="1" x14ac:dyDescent="0.35"/>
    <row r="903" ht="19.5" customHeight="1" x14ac:dyDescent="0.35"/>
    <row r="904" ht="19.5" customHeight="1" x14ac:dyDescent="0.35"/>
    <row r="905" ht="19.5" customHeight="1" x14ac:dyDescent="0.35"/>
    <row r="906" ht="19.5" customHeight="1" x14ac:dyDescent="0.35"/>
    <row r="907" ht="19.5" customHeight="1" x14ac:dyDescent="0.35"/>
    <row r="908" ht="19.5" customHeight="1" x14ac:dyDescent="0.35"/>
    <row r="909" ht="19.5" customHeight="1" x14ac:dyDescent="0.35"/>
    <row r="910" ht="19.5" customHeight="1" x14ac:dyDescent="0.35"/>
    <row r="911" ht="19.5" customHeight="1" x14ac:dyDescent="0.35"/>
    <row r="912" ht="19.5" customHeight="1" x14ac:dyDescent="0.35"/>
    <row r="913" ht="19.5" customHeight="1" x14ac:dyDescent="0.35"/>
    <row r="914" ht="19.5" customHeight="1" x14ac:dyDescent="0.35"/>
    <row r="915" ht="19.5" customHeight="1" x14ac:dyDescent="0.35"/>
    <row r="916" ht="19.5" customHeight="1" x14ac:dyDescent="0.35"/>
    <row r="917" ht="19.5" customHeight="1" x14ac:dyDescent="0.35"/>
    <row r="918" ht="19.5" customHeight="1" x14ac:dyDescent="0.35"/>
    <row r="919" ht="19.5" customHeight="1" x14ac:dyDescent="0.35"/>
    <row r="920" ht="19.5" customHeight="1" x14ac:dyDescent="0.35"/>
    <row r="921" ht="19.5" customHeight="1" x14ac:dyDescent="0.35"/>
    <row r="922" ht="19.5" customHeight="1" x14ac:dyDescent="0.35"/>
    <row r="923" ht="19.5" customHeight="1" x14ac:dyDescent="0.35"/>
    <row r="924" ht="19.5" customHeight="1" x14ac:dyDescent="0.35"/>
    <row r="925" ht="19.5" customHeight="1" x14ac:dyDescent="0.35"/>
    <row r="926" ht="19.5" customHeight="1" x14ac:dyDescent="0.35"/>
    <row r="927" ht="19.5" customHeight="1" x14ac:dyDescent="0.35"/>
    <row r="928" ht="19.5" customHeight="1" x14ac:dyDescent="0.35"/>
    <row r="929" ht="19.5" customHeight="1" x14ac:dyDescent="0.35"/>
    <row r="930" ht="19.5" customHeight="1" x14ac:dyDescent="0.35"/>
    <row r="931" ht="19.5" customHeight="1" x14ac:dyDescent="0.35"/>
    <row r="932" ht="19.5" customHeight="1" x14ac:dyDescent="0.35"/>
    <row r="933" ht="19.5" customHeight="1" x14ac:dyDescent="0.35"/>
    <row r="934" ht="19.5" customHeight="1" x14ac:dyDescent="0.35"/>
    <row r="935" ht="19.5" customHeight="1" x14ac:dyDescent="0.35"/>
    <row r="936" ht="19.5" customHeight="1" x14ac:dyDescent="0.35"/>
    <row r="937" ht="19.5" customHeight="1" x14ac:dyDescent="0.35"/>
    <row r="938" ht="19.5" customHeight="1" x14ac:dyDescent="0.35"/>
    <row r="939" ht="19.5" customHeight="1" x14ac:dyDescent="0.35"/>
    <row r="940" ht="19.5" customHeight="1" x14ac:dyDescent="0.35"/>
    <row r="941" ht="19.5" customHeight="1" x14ac:dyDescent="0.35"/>
    <row r="942" ht="19.5" customHeight="1" x14ac:dyDescent="0.35"/>
    <row r="943" ht="19.5" customHeight="1" x14ac:dyDescent="0.35"/>
    <row r="944" ht="19.5" customHeight="1" x14ac:dyDescent="0.35"/>
    <row r="945" ht="19.5" customHeight="1" x14ac:dyDescent="0.35"/>
    <row r="946" ht="19.5" customHeight="1" x14ac:dyDescent="0.35"/>
    <row r="947" ht="19.5" customHeight="1" x14ac:dyDescent="0.35"/>
    <row r="948" ht="19.5" customHeight="1" x14ac:dyDescent="0.35"/>
    <row r="949" ht="19.5" customHeight="1" x14ac:dyDescent="0.35"/>
    <row r="950" ht="19.5" customHeight="1" x14ac:dyDescent="0.35"/>
    <row r="951" ht="19.5" customHeight="1" x14ac:dyDescent="0.35"/>
    <row r="952" ht="19.5" customHeight="1" x14ac:dyDescent="0.35"/>
    <row r="953" ht="19.5" customHeight="1" x14ac:dyDescent="0.35"/>
    <row r="954" ht="19.5" customHeight="1" x14ac:dyDescent="0.35"/>
    <row r="955" ht="19.5" customHeight="1" x14ac:dyDescent="0.35"/>
    <row r="956" ht="19.5" customHeight="1" x14ac:dyDescent="0.35"/>
    <row r="957" ht="19.5" customHeight="1" x14ac:dyDescent="0.35"/>
    <row r="958" ht="19.5" customHeight="1" x14ac:dyDescent="0.35"/>
    <row r="959" ht="19.5" customHeight="1" x14ac:dyDescent="0.35"/>
    <row r="960" ht="19.5" customHeight="1" x14ac:dyDescent="0.35"/>
    <row r="961" ht="19.5" customHeight="1" x14ac:dyDescent="0.35"/>
    <row r="962" ht="19.5" customHeight="1" x14ac:dyDescent="0.35"/>
    <row r="963" ht="19.5" customHeight="1" x14ac:dyDescent="0.35"/>
    <row r="964" ht="19.5" customHeight="1" x14ac:dyDescent="0.35"/>
    <row r="965" ht="19.5" customHeight="1" x14ac:dyDescent="0.35"/>
    <row r="966" ht="19.5" customHeight="1" x14ac:dyDescent="0.35"/>
    <row r="967" ht="19.5" customHeight="1" x14ac:dyDescent="0.35"/>
    <row r="968" ht="19.5" customHeight="1" x14ac:dyDescent="0.35"/>
    <row r="969" ht="19.5" customHeight="1" x14ac:dyDescent="0.35"/>
    <row r="970" ht="19.5" customHeight="1" x14ac:dyDescent="0.35"/>
    <row r="971" ht="19.5" customHeight="1" x14ac:dyDescent="0.35"/>
    <row r="972" ht="19.5" customHeight="1" x14ac:dyDescent="0.35"/>
    <row r="973" ht="19.5" customHeight="1" x14ac:dyDescent="0.35"/>
    <row r="974" ht="19.5" customHeight="1" x14ac:dyDescent="0.35"/>
    <row r="975" ht="19.5" customHeight="1" x14ac:dyDescent="0.35"/>
    <row r="976" ht="19.5" customHeight="1" x14ac:dyDescent="0.35"/>
    <row r="977" ht="19.5" customHeight="1" x14ac:dyDescent="0.35"/>
    <row r="978" ht="19.5" customHeight="1" x14ac:dyDescent="0.35"/>
    <row r="979" ht="19.5" customHeight="1" x14ac:dyDescent="0.35"/>
    <row r="980" ht="19.5" customHeight="1" x14ac:dyDescent="0.35"/>
    <row r="981" ht="19.5" customHeight="1" x14ac:dyDescent="0.35"/>
    <row r="982" ht="19.5" customHeight="1" x14ac:dyDescent="0.35"/>
    <row r="983" ht="19.5" customHeight="1" x14ac:dyDescent="0.35"/>
    <row r="984" ht="19.5" customHeight="1" x14ac:dyDescent="0.35"/>
    <row r="985" ht="19.5" customHeight="1" x14ac:dyDescent="0.35"/>
    <row r="986" ht="19.5" customHeight="1" x14ac:dyDescent="0.35"/>
    <row r="987" ht="19.5" customHeight="1" x14ac:dyDescent="0.35"/>
    <row r="988" ht="19.5" customHeight="1" x14ac:dyDescent="0.35"/>
    <row r="989" ht="19.5" customHeight="1" x14ac:dyDescent="0.35"/>
    <row r="990" ht="19.5" customHeight="1" x14ac:dyDescent="0.35"/>
    <row r="991" ht="19.5" customHeight="1" x14ac:dyDescent="0.35"/>
    <row r="992" ht="19.5" customHeight="1" x14ac:dyDescent="0.35"/>
    <row r="993" ht="19.5" customHeight="1" x14ac:dyDescent="0.35"/>
    <row r="994" ht="19.5" customHeight="1" x14ac:dyDescent="0.35"/>
    <row r="995" ht="19.5" customHeight="1" x14ac:dyDescent="0.35"/>
    <row r="996" ht="19.5" customHeight="1" x14ac:dyDescent="0.35"/>
    <row r="997" ht="19.5" customHeight="1" x14ac:dyDescent="0.35"/>
    <row r="998" ht="19.5" customHeight="1" x14ac:dyDescent="0.35"/>
    <row r="999" ht="19.5" customHeight="1" x14ac:dyDescent="0.35"/>
  </sheetData>
  <sheetProtection sheet="1" objects="1" scenarios="1" selectLockedCells="1"/>
  <mergeCells count="5">
    <mergeCell ref="H12:J12"/>
    <mergeCell ref="H13:J13"/>
    <mergeCell ref="A24:A25"/>
    <mergeCell ref="H33:J33"/>
    <mergeCell ref="H34:J34"/>
  </mergeCells>
  <conditionalFormatting sqref="E35">
    <cfRule type="expression" dxfId="23" priority="1">
      <formula>$H$14&lt;30</formula>
    </cfRule>
    <cfRule type="expression" dxfId="22" priority="2">
      <formula>$H$14&gt;=30</formula>
    </cfRule>
  </conditionalFormatting>
  <conditionalFormatting sqref="E43">
    <cfRule type="expression" dxfId="21" priority="3">
      <formula>$H$22&lt;=23</formula>
    </cfRule>
    <cfRule type="expression" dxfId="20" priority="4">
      <formula>$H$22&gt;23</formula>
    </cfRule>
  </conditionalFormatting>
  <conditionalFormatting sqref="E54">
    <cfRule type="expression" dxfId="19" priority="7">
      <formula>$H$22&lt;=23</formula>
    </cfRule>
    <cfRule type="expression" dxfId="18" priority="8">
      <formula>$H$22&gt;23</formula>
    </cfRule>
  </conditionalFormatting>
  <conditionalFormatting sqref="E62">
    <cfRule type="expression" dxfId="17" priority="5">
      <formula>$E$41&lt;=24</formula>
    </cfRule>
    <cfRule type="expression" dxfId="16" priority="6">
      <formula>$E$41&gt;24</formula>
    </cfRule>
  </conditionalFormatting>
  <conditionalFormatting sqref="E82">
    <cfRule type="expression" dxfId="15" priority="11">
      <formula>$E$41&lt;=24</formula>
    </cfRule>
    <cfRule type="expression" dxfId="14" priority="12">
      <formula>$E$41&gt;24</formula>
    </cfRule>
  </conditionalFormatting>
  <conditionalFormatting sqref="E96">
    <cfRule type="expression" dxfId="13" priority="9">
      <formula>$E$41&lt;=24</formula>
    </cfRule>
    <cfRule type="expression" dxfId="12" priority="10">
      <formula>$E$41&gt;24</formula>
    </cfRule>
  </conditionalFormatting>
  <pageMargins left="0.70866141732283472" right="0.70866141732283472" top="0.78740157480314965" bottom="0.78740157480314965" header="0" footer="0"/>
  <pageSetup paperSize="9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8D08D"/>
    <pageSetUpPr fitToPage="1"/>
  </sheetPr>
  <dimension ref="A1:Z999"/>
  <sheetViews>
    <sheetView showGridLines="0" zoomScale="120" zoomScaleNormal="120" workbookViewId="0">
      <selection activeCell="A7" sqref="A7"/>
    </sheetView>
  </sheetViews>
  <sheetFormatPr baseColWidth="10" defaultColWidth="14.453125" defaultRowHeight="15" customHeight="1" x14ac:dyDescent="0.35"/>
  <cols>
    <col min="1" max="1" width="56.08984375" customWidth="1"/>
    <col min="2" max="2" width="30.7265625" customWidth="1"/>
    <col min="3" max="3" width="17.54296875" customWidth="1"/>
    <col min="4" max="4" width="11" customWidth="1"/>
    <col min="5" max="5" width="12.08984375" customWidth="1"/>
    <col min="6" max="7" width="4.08984375" customWidth="1"/>
    <col min="8" max="8" width="13.26953125" customWidth="1"/>
    <col min="9" max="26" width="10.7265625" customWidth="1"/>
  </cols>
  <sheetData>
    <row r="1" spans="1:26" ht="19.5" customHeight="1" x14ac:dyDescent="0.5">
      <c r="A1" s="2" t="s">
        <v>148</v>
      </c>
    </row>
    <row r="2" spans="1:26" ht="19.5" customHeight="1" x14ac:dyDescent="0.35">
      <c r="A2" s="22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131" t="s">
        <v>144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23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H5" s="27"/>
      <c r="I5" s="27"/>
      <c r="J5" s="27"/>
    </row>
    <row r="6" spans="1:26" ht="19.5" customHeight="1" x14ac:dyDescent="0.35">
      <c r="A6" s="71" t="s">
        <v>28</v>
      </c>
      <c r="B6" s="72" t="s">
        <v>29</v>
      </c>
      <c r="C6" s="73" t="s">
        <v>30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9.5" customHeight="1" x14ac:dyDescent="0.35">
      <c r="A7" s="138"/>
      <c r="B7" s="139"/>
      <c r="C7" s="140">
        <v>10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9.5" customHeight="1" x14ac:dyDescent="0.35">
      <c r="A8" s="138"/>
      <c r="B8" s="139"/>
      <c r="C8" s="140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9.5" customHeight="1" x14ac:dyDescent="0.35">
      <c r="A9" s="138"/>
      <c r="B9" s="139"/>
      <c r="C9" s="140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9.5" customHeight="1" x14ac:dyDescent="0.35">
      <c r="A10" s="138"/>
      <c r="B10" s="139"/>
      <c r="C10" s="140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9.5" customHeight="1" x14ac:dyDescent="0.35">
      <c r="A11" s="138"/>
      <c r="B11" s="139"/>
      <c r="C11" s="140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9.5" customHeight="1" x14ac:dyDescent="0.35">
      <c r="A12" s="138"/>
      <c r="B12" s="139"/>
      <c r="C12" s="140"/>
      <c r="D12" s="27"/>
      <c r="E12" s="27"/>
      <c r="F12" s="27"/>
      <c r="G12" s="27"/>
      <c r="H12" s="172" t="s">
        <v>43</v>
      </c>
      <c r="I12" s="173"/>
      <c r="J12" s="174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9.5" customHeight="1" x14ac:dyDescent="0.35">
      <c r="A13" s="138"/>
      <c r="B13" s="139"/>
      <c r="C13" s="140"/>
      <c r="D13" s="27"/>
      <c r="E13" s="27"/>
      <c r="F13" s="27"/>
      <c r="G13" s="27"/>
      <c r="H13" s="175" t="s">
        <v>32</v>
      </c>
      <c r="I13" s="176"/>
      <c r="J13" s="17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9.5" customHeight="1" x14ac:dyDescent="0.35">
      <c r="A14" s="138"/>
      <c r="B14" s="139"/>
      <c r="C14" s="140"/>
      <c r="D14" s="27"/>
      <c r="E14" s="27"/>
      <c r="F14" s="27"/>
      <c r="G14" s="27"/>
      <c r="H14" s="38" t="s">
        <v>33</v>
      </c>
      <c r="I14" s="39" t="s">
        <v>34</v>
      </c>
      <c r="J14" s="40" t="s">
        <v>35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9.5" customHeight="1" x14ac:dyDescent="0.35">
      <c r="A15" s="138"/>
      <c r="B15" s="139"/>
      <c r="C15" s="140"/>
      <c r="D15" s="27"/>
      <c r="E15" s="27"/>
      <c r="F15" s="27"/>
      <c r="G15" s="27"/>
      <c r="H15" s="145">
        <v>4</v>
      </c>
      <c r="I15" s="42">
        <f>H15*0.75</f>
        <v>3</v>
      </c>
      <c r="J15" s="43">
        <f>ROUNDUP(I15*4,0)/4</f>
        <v>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9.5" customHeight="1" x14ac:dyDescent="0.35">
      <c r="A16" s="138"/>
      <c r="B16" s="139"/>
      <c r="C16" s="140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9.5" customHeight="1" x14ac:dyDescent="0.35">
      <c r="A17" s="141"/>
      <c r="B17" s="139"/>
      <c r="C17" s="140"/>
      <c r="D17" s="27"/>
      <c r="E17" s="27"/>
      <c r="F17" s="27"/>
      <c r="G17" s="27"/>
      <c r="H17" s="27"/>
      <c r="I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9.5" customHeight="1" x14ac:dyDescent="0.35">
      <c r="A18" s="138"/>
      <c r="B18" s="139"/>
      <c r="C18" s="140"/>
      <c r="D18" s="27"/>
      <c r="E18" s="27"/>
      <c r="F18" s="27"/>
      <c r="G18" s="27"/>
      <c r="H18" s="27"/>
      <c r="I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9.5" customHeight="1" x14ac:dyDescent="0.35">
      <c r="A19" s="138"/>
      <c r="B19" s="139"/>
      <c r="C19" s="140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9.5" customHeight="1" x14ac:dyDescent="0.35">
      <c r="A20" s="138"/>
      <c r="B20" s="139"/>
      <c r="C20" s="140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9.5" customHeight="1" x14ac:dyDescent="0.35">
      <c r="A21" s="138"/>
      <c r="B21" s="139"/>
      <c r="C21" s="140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9.5" customHeight="1" x14ac:dyDescent="0.35">
      <c r="A22" s="138"/>
      <c r="B22" s="139"/>
      <c r="C22" s="14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2" customHeight="1" x14ac:dyDescent="0.35">
      <c r="A23" s="45"/>
      <c r="C23" s="46"/>
    </row>
    <row r="24" spans="1:26" ht="19.5" customHeight="1" x14ac:dyDescent="0.35">
      <c r="A24" s="179"/>
      <c r="B24" s="74" t="s">
        <v>37</v>
      </c>
      <c r="C24" s="75">
        <f>SUM(C7:C23)</f>
        <v>10</v>
      </c>
    </row>
    <row r="25" spans="1:26" ht="19.5" customHeight="1" x14ac:dyDescent="0.35">
      <c r="A25" s="180"/>
      <c r="B25" s="76" t="s">
        <v>124</v>
      </c>
      <c r="C25" s="77">
        <f>C24/60</f>
        <v>0.16666666666666666</v>
      </c>
    </row>
    <row r="26" spans="1:26" ht="19.5" customHeight="1" x14ac:dyDescent="0.35"/>
    <row r="27" spans="1:26" ht="29" x14ac:dyDescent="0.35">
      <c r="A27" s="116" t="s">
        <v>57</v>
      </c>
      <c r="B27" s="117"/>
      <c r="C27" s="118"/>
      <c r="D27" s="119" t="s">
        <v>41</v>
      </c>
      <c r="E27" s="120" t="s">
        <v>58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ht="19.5" customHeight="1" x14ac:dyDescent="0.35">
      <c r="A28" s="83" t="s">
        <v>46</v>
      </c>
      <c r="B28" s="84" t="s">
        <v>125</v>
      </c>
      <c r="C28" s="84" t="s">
        <v>126</v>
      </c>
      <c r="D28" s="85" t="s">
        <v>61</v>
      </c>
      <c r="E28" s="86" t="s">
        <v>62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9.5" customHeight="1" x14ac:dyDescent="0.35">
      <c r="A29" s="141"/>
      <c r="B29" s="142"/>
      <c r="C29" s="143"/>
      <c r="D29" s="144">
        <v>22.5</v>
      </c>
      <c r="E29" s="58">
        <f t="shared" ref="E29:E34" si="0">D29</f>
        <v>22.5</v>
      </c>
    </row>
    <row r="30" spans="1:26" ht="19.5" customHeight="1" x14ac:dyDescent="0.35">
      <c r="A30" s="141"/>
      <c r="B30" s="142"/>
      <c r="C30" s="142"/>
      <c r="D30" s="144"/>
      <c r="E30" s="58">
        <f t="shared" si="0"/>
        <v>0</v>
      </c>
    </row>
    <row r="31" spans="1:26" ht="19.5" customHeight="1" x14ac:dyDescent="0.35">
      <c r="A31" s="141"/>
      <c r="B31" s="142"/>
      <c r="C31" s="142"/>
      <c r="D31" s="144"/>
      <c r="E31" s="58">
        <f t="shared" si="0"/>
        <v>0</v>
      </c>
      <c r="H31" s="181" t="s">
        <v>43</v>
      </c>
      <c r="I31" s="182"/>
      <c r="J31" s="183"/>
    </row>
    <row r="32" spans="1:26" ht="19.5" customHeight="1" x14ac:dyDescent="0.35">
      <c r="A32" s="141"/>
      <c r="B32" s="142"/>
      <c r="C32" s="142"/>
      <c r="D32" s="144"/>
      <c r="E32" s="58">
        <f t="shared" si="0"/>
        <v>0</v>
      </c>
      <c r="H32" s="184" t="s">
        <v>44</v>
      </c>
      <c r="I32" s="185"/>
      <c r="J32" s="186"/>
    </row>
    <row r="33" spans="1:26" ht="19.5" customHeight="1" x14ac:dyDescent="0.35">
      <c r="A33" s="141"/>
      <c r="B33" s="142"/>
      <c r="C33" s="142"/>
      <c r="D33" s="144"/>
      <c r="E33" s="58">
        <f t="shared" si="0"/>
        <v>0</v>
      </c>
      <c r="H33" s="60" t="s">
        <v>34</v>
      </c>
      <c r="I33" s="39" t="s">
        <v>33</v>
      </c>
      <c r="J33" s="61"/>
    </row>
    <row r="34" spans="1:26" ht="19.5" customHeight="1" x14ac:dyDescent="0.35">
      <c r="A34" s="141"/>
      <c r="B34" s="142"/>
      <c r="C34" s="142"/>
      <c r="D34" s="144"/>
      <c r="E34" s="58">
        <f t="shared" si="0"/>
        <v>0</v>
      </c>
      <c r="H34" s="145">
        <v>30</v>
      </c>
      <c r="I34" s="62">
        <f>H34*4/3</f>
        <v>40</v>
      </c>
      <c r="J34" s="63"/>
    </row>
    <row r="35" spans="1:26" ht="19.5" customHeight="1" x14ac:dyDescent="0.35">
      <c r="A35" s="45"/>
      <c r="B35" s="127" t="s">
        <v>127</v>
      </c>
      <c r="D35" s="69" t="s">
        <v>64</v>
      </c>
      <c r="E35" s="58">
        <f>SUM(E29:E34)</f>
        <v>22.5</v>
      </c>
      <c r="F35" s="65" t="str">
        <f>IF(E35&lt;50,"!!!","")</f>
        <v>!!!</v>
      </c>
    </row>
    <row r="36" spans="1:26" ht="33" customHeight="1" x14ac:dyDescent="0.35">
      <c r="A36" s="83" t="s">
        <v>65</v>
      </c>
      <c r="B36" s="84" t="s">
        <v>128</v>
      </c>
      <c r="C36" s="84" t="s">
        <v>129</v>
      </c>
      <c r="D36" s="85" t="s">
        <v>61</v>
      </c>
      <c r="E36" s="88" t="s">
        <v>62</v>
      </c>
      <c r="F36" s="51"/>
      <c r="G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9.5" customHeight="1" x14ac:dyDescent="0.35">
      <c r="A37" s="141"/>
      <c r="B37" s="142"/>
      <c r="C37" s="142"/>
      <c r="D37" s="144">
        <v>17.25</v>
      </c>
      <c r="E37" s="58">
        <f t="shared" ref="E37:E42" si="1">D37</f>
        <v>17.25</v>
      </c>
    </row>
    <row r="38" spans="1:26" ht="19.5" customHeight="1" x14ac:dyDescent="0.35">
      <c r="A38" s="141"/>
      <c r="B38" s="142"/>
      <c r="C38" s="142"/>
      <c r="D38" s="144">
        <v>10</v>
      </c>
      <c r="E38" s="58">
        <f t="shared" si="1"/>
        <v>10</v>
      </c>
    </row>
    <row r="39" spans="1:26" ht="19.5" customHeight="1" x14ac:dyDescent="0.35">
      <c r="A39" s="141"/>
      <c r="B39" s="142"/>
      <c r="C39" s="142"/>
      <c r="D39" s="144"/>
      <c r="E39" s="58">
        <f t="shared" si="1"/>
        <v>0</v>
      </c>
    </row>
    <row r="40" spans="1:26" ht="19.5" customHeight="1" x14ac:dyDescent="0.35">
      <c r="A40" s="141"/>
      <c r="B40" s="142"/>
      <c r="C40" s="142"/>
      <c r="D40" s="144"/>
      <c r="E40" s="58">
        <f t="shared" si="1"/>
        <v>0</v>
      </c>
    </row>
    <row r="41" spans="1:26" ht="19.5" customHeight="1" x14ac:dyDescent="0.35">
      <c r="A41" s="141"/>
      <c r="B41" s="142"/>
      <c r="C41" s="142"/>
      <c r="D41" s="144"/>
      <c r="E41" s="58">
        <f t="shared" si="1"/>
        <v>0</v>
      </c>
    </row>
    <row r="42" spans="1:26" ht="19.5" customHeight="1" x14ac:dyDescent="0.35">
      <c r="A42" s="141"/>
      <c r="B42" s="142"/>
      <c r="C42" s="142"/>
      <c r="D42" s="144"/>
      <c r="E42" s="58">
        <f t="shared" si="1"/>
        <v>0</v>
      </c>
    </row>
    <row r="43" spans="1:26" ht="19.5" customHeight="1" x14ac:dyDescent="0.35">
      <c r="A43" s="45"/>
      <c r="B43" s="127" t="s">
        <v>130</v>
      </c>
      <c r="D43" s="69" t="s">
        <v>64</v>
      </c>
      <c r="E43" s="58">
        <f>SUM(E37:E42)</f>
        <v>27.25</v>
      </c>
      <c r="F43" s="65" t="str">
        <f>IF(E43&gt;38,"!!!","")</f>
        <v/>
      </c>
    </row>
    <row r="44" spans="1:26" ht="19.5" customHeight="1" x14ac:dyDescent="0.35">
      <c r="A44" s="121"/>
      <c r="B44" s="122" t="s">
        <v>114</v>
      </c>
      <c r="C44" s="123"/>
      <c r="D44" s="124" t="s">
        <v>70</v>
      </c>
      <c r="E44" s="125">
        <f>E35+E43</f>
        <v>49.75</v>
      </c>
      <c r="F44" s="65" t="str">
        <f>IF(E44&lt;150,"!!!","")</f>
        <v>!!!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19.5" customHeight="1" x14ac:dyDescent="0.35"/>
    <row r="46" spans="1:26" ht="29" x14ac:dyDescent="0.35">
      <c r="A46" s="116" t="s">
        <v>71</v>
      </c>
      <c r="B46" s="117"/>
      <c r="C46" s="118"/>
      <c r="D46" s="119" t="s">
        <v>41</v>
      </c>
      <c r="E46" s="120" t="s">
        <v>58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ht="19.5" customHeight="1" x14ac:dyDescent="0.35">
      <c r="A47" s="83" t="s">
        <v>72</v>
      </c>
      <c r="B47" s="84" t="s">
        <v>131</v>
      </c>
      <c r="C47" s="84" t="s">
        <v>132</v>
      </c>
      <c r="D47" s="85" t="s">
        <v>61</v>
      </c>
      <c r="E47" s="86" t="s">
        <v>62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9.5" customHeight="1" x14ac:dyDescent="0.35">
      <c r="A48" s="141"/>
      <c r="B48" s="142"/>
      <c r="C48" s="142"/>
      <c r="D48" s="144">
        <v>10</v>
      </c>
      <c r="E48" s="58">
        <f t="shared" ref="E48:E53" si="2">D48</f>
        <v>10</v>
      </c>
    </row>
    <row r="49" spans="1:26" ht="19.5" customHeight="1" x14ac:dyDescent="0.35">
      <c r="A49" s="141"/>
      <c r="B49" s="142"/>
      <c r="C49" s="142"/>
      <c r="D49" s="144"/>
      <c r="E49" s="58">
        <f t="shared" si="2"/>
        <v>0</v>
      </c>
    </row>
    <row r="50" spans="1:26" ht="19.5" customHeight="1" x14ac:dyDescent="0.35">
      <c r="A50" s="141"/>
      <c r="B50" s="142"/>
      <c r="C50" s="142"/>
      <c r="D50" s="144"/>
      <c r="E50" s="58">
        <f t="shared" si="2"/>
        <v>0</v>
      </c>
    </row>
    <row r="51" spans="1:26" ht="19.5" customHeight="1" x14ac:dyDescent="0.35">
      <c r="A51" s="141"/>
      <c r="B51" s="142"/>
      <c r="C51" s="142"/>
      <c r="D51" s="144"/>
      <c r="E51" s="58">
        <f t="shared" si="2"/>
        <v>0</v>
      </c>
    </row>
    <row r="52" spans="1:26" ht="19.5" customHeight="1" x14ac:dyDescent="0.35">
      <c r="A52" s="141"/>
      <c r="B52" s="142"/>
      <c r="C52" s="142"/>
      <c r="D52" s="144"/>
      <c r="E52" s="58">
        <f t="shared" si="2"/>
        <v>0</v>
      </c>
    </row>
    <row r="53" spans="1:26" ht="19.5" customHeight="1" x14ac:dyDescent="0.35">
      <c r="A53" s="141"/>
      <c r="B53" s="142"/>
      <c r="C53" s="142"/>
      <c r="D53" s="144"/>
      <c r="E53" s="58">
        <f t="shared" si="2"/>
        <v>0</v>
      </c>
    </row>
    <row r="54" spans="1:26" ht="19.5" customHeight="1" x14ac:dyDescent="0.35">
      <c r="A54" s="45"/>
      <c r="B54" s="127" t="s">
        <v>145</v>
      </c>
      <c r="D54" s="69" t="s">
        <v>64</v>
      </c>
      <c r="E54" s="58">
        <f>SUM(E48:E53)</f>
        <v>10</v>
      </c>
      <c r="F54" s="65" t="str">
        <f>IF(E54&lt;40,"!!!","")</f>
        <v>!!!</v>
      </c>
      <c r="H54" s="95"/>
    </row>
    <row r="55" spans="1:26" ht="33" customHeight="1" x14ac:dyDescent="0.35">
      <c r="A55" s="83" t="s">
        <v>76</v>
      </c>
      <c r="B55" s="84" t="s">
        <v>133</v>
      </c>
      <c r="C55" s="96" t="s">
        <v>134</v>
      </c>
      <c r="D55" s="85" t="s">
        <v>61</v>
      </c>
      <c r="E55" s="88" t="s">
        <v>62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9.5" customHeight="1" x14ac:dyDescent="0.35">
      <c r="A56" s="141"/>
      <c r="B56" s="142"/>
      <c r="C56" s="142"/>
      <c r="D56" s="144">
        <v>40</v>
      </c>
      <c r="E56" s="58">
        <f t="shared" ref="E56:E61" si="3">D56/2</f>
        <v>20</v>
      </c>
    </row>
    <row r="57" spans="1:26" ht="19.5" customHeight="1" x14ac:dyDescent="0.35">
      <c r="A57" s="141"/>
      <c r="B57" s="142"/>
      <c r="C57" s="142"/>
      <c r="D57" s="144"/>
      <c r="E57" s="58">
        <f t="shared" si="3"/>
        <v>0</v>
      </c>
    </row>
    <row r="58" spans="1:26" ht="19.5" customHeight="1" x14ac:dyDescent="0.35">
      <c r="A58" s="141"/>
      <c r="B58" s="142"/>
      <c r="C58" s="142"/>
      <c r="D58" s="144"/>
      <c r="E58" s="58">
        <f t="shared" si="3"/>
        <v>0</v>
      </c>
    </row>
    <row r="59" spans="1:26" ht="19.5" customHeight="1" x14ac:dyDescent="0.35">
      <c r="A59" s="141"/>
      <c r="B59" s="142"/>
      <c r="C59" s="142"/>
      <c r="D59" s="144"/>
      <c r="E59" s="58">
        <f t="shared" si="3"/>
        <v>0</v>
      </c>
    </row>
    <row r="60" spans="1:26" ht="19.5" customHeight="1" x14ac:dyDescent="0.35">
      <c r="A60" s="141"/>
      <c r="B60" s="142"/>
      <c r="C60" s="142"/>
      <c r="D60" s="144"/>
      <c r="E60" s="58">
        <f t="shared" si="3"/>
        <v>0</v>
      </c>
    </row>
    <row r="61" spans="1:26" ht="19.5" customHeight="1" x14ac:dyDescent="0.35">
      <c r="A61" s="141"/>
      <c r="B61" s="142"/>
      <c r="C61" s="142"/>
      <c r="D61" s="144"/>
      <c r="E61" s="58">
        <f t="shared" si="3"/>
        <v>0</v>
      </c>
    </row>
    <row r="62" spans="1:26" ht="19.5" customHeight="1" x14ac:dyDescent="0.35">
      <c r="A62" s="45"/>
      <c r="B62" s="128" t="s">
        <v>146</v>
      </c>
      <c r="D62" s="69" t="s">
        <v>64</v>
      </c>
      <c r="E62" s="58">
        <f>SUM(E56:E61)</f>
        <v>20</v>
      </c>
      <c r="F62" s="65" t="str">
        <f>IF(E62&gt;40,"!!!","")</f>
        <v/>
      </c>
      <c r="H62" s="87"/>
    </row>
    <row r="63" spans="1:26" ht="19.5" customHeight="1" x14ac:dyDescent="0.35">
      <c r="A63" s="121"/>
      <c r="B63" s="122" t="s">
        <v>135</v>
      </c>
      <c r="C63" s="123"/>
      <c r="D63" s="124" t="s">
        <v>81</v>
      </c>
      <c r="E63" s="125">
        <f>E54+E62</f>
        <v>30</v>
      </c>
      <c r="F63" s="65" t="str">
        <f>IF(E63&lt;40,"!!!","")</f>
        <v>!!!</v>
      </c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19.5" customHeight="1" x14ac:dyDescent="0.35"/>
    <row r="65" spans="1:26" ht="33" customHeight="1" x14ac:dyDescent="0.35">
      <c r="A65" s="116" t="s">
        <v>82</v>
      </c>
      <c r="B65" s="126" t="s">
        <v>136</v>
      </c>
      <c r="C65" s="126" t="s">
        <v>137</v>
      </c>
      <c r="D65" s="119" t="s">
        <v>58</v>
      </c>
      <c r="E65" s="120" t="s">
        <v>58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9.5" customHeight="1" x14ac:dyDescent="0.35">
      <c r="A66" s="98" t="s">
        <v>85</v>
      </c>
      <c r="B66" s="129" t="s">
        <v>138</v>
      </c>
      <c r="C66" s="99"/>
      <c r="D66" s="100"/>
      <c r="E66" s="101"/>
      <c r="F66" s="65" t="str">
        <f>IF(SUM(E67:E69)&gt;25,"!!!","")</f>
        <v/>
      </c>
    </row>
    <row r="67" spans="1:26" ht="19.5" customHeight="1" x14ac:dyDescent="0.35">
      <c r="A67" s="146"/>
      <c r="B67" s="147"/>
      <c r="C67" s="147"/>
      <c r="D67" s="148"/>
      <c r="E67" s="102">
        <f t="shared" ref="E67:E69" si="4">D67</f>
        <v>0</v>
      </c>
    </row>
    <row r="68" spans="1:26" ht="19.5" customHeight="1" x14ac:dyDescent="0.35">
      <c r="A68" s="141"/>
      <c r="B68" s="142"/>
      <c r="C68" s="142"/>
      <c r="D68" s="144"/>
      <c r="E68" s="58">
        <f t="shared" si="4"/>
        <v>0</v>
      </c>
    </row>
    <row r="69" spans="1:26" ht="19.5" customHeight="1" x14ac:dyDescent="0.35">
      <c r="A69" s="149"/>
      <c r="B69" s="150"/>
      <c r="C69" s="150"/>
      <c r="D69" s="151"/>
      <c r="E69" s="103">
        <f t="shared" si="4"/>
        <v>0</v>
      </c>
    </row>
    <row r="70" spans="1:26" ht="19.5" customHeight="1" x14ac:dyDescent="0.35">
      <c r="A70" s="98" t="s">
        <v>87</v>
      </c>
      <c r="B70" s="130" t="s">
        <v>139</v>
      </c>
      <c r="C70" s="99"/>
      <c r="D70" s="100"/>
      <c r="E70" s="101"/>
      <c r="F70" s="65" t="str">
        <f>IF(SUM(E71:E73)&gt;50,"!!!","")</f>
        <v/>
      </c>
    </row>
    <row r="71" spans="1:26" ht="19.5" customHeight="1" x14ac:dyDescent="0.35">
      <c r="A71" s="141"/>
      <c r="B71" s="142"/>
      <c r="C71" s="142"/>
      <c r="D71" s="144"/>
      <c r="E71" s="58">
        <f t="shared" ref="E71:E73" si="5">D71</f>
        <v>0</v>
      </c>
    </row>
    <row r="72" spans="1:26" ht="19.5" customHeight="1" x14ac:dyDescent="0.35">
      <c r="A72" s="141"/>
      <c r="B72" s="142"/>
      <c r="C72" s="142"/>
      <c r="D72" s="144"/>
      <c r="E72" s="58">
        <f t="shared" si="5"/>
        <v>0</v>
      </c>
    </row>
    <row r="73" spans="1:26" ht="19.5" customHeight="1" x14ac:dyDescent="0.35">
      <c r="A73" s="141"/>
      <c r="B73" s="142"/>
      <c r="C73" s="142"/>
      <c r="D73" s="144"/>
      <c r="E73" s="58">
        <f t="shared" si="5"/>
        <v>0</v>
      </c>
    </row>
    <row r="74" spans="1:26" ht="19.5" customHeight="1" x14ac:dyDescent="0.35">
      <c r="A74" s="98" t="s">
        <v>89</v>
      </c>
      <c r="B74" s="130" t="s">
        <v>139</v>
      </c>
      <c r="C74" s="99"/>
      <c r="D74" s="100"/>
      <c r="E74" s="101"/>
      <c r="F74" s="65" t="str">
        <f>IF(SUM(E75:E76)&gt;50,"!!!","")</f>
        <v/>
      </c>
    </row>
    <row r="75" spans="1:26" ht="19.5" customHeight="1" x14ac:dyDescent="0.35">
      <c r="A75" s="141"/>
      <c r="B75" s="142"/>
      <c r="C75" s="142"/>
      <c r="D75" s="144"/>
      <c r="E75" s="58">
        <f t="shared" ref="E75:E76" si="6">D75</f>
        <v>0</v>
      </c>
    </row>
    <row r="76" spans="1:26" ht="19.5" customHeight="1" x14ac:dyDescent="0.35">
      <c r="A76" s="146"/>
      <c r="B76" s="147"/>
      <c r="C76" s="147"/>
      <c r="D76" s="148"/>
      <c r="E76" s="102">
        <f t="shared" si="6"/>
        <v>0</v>
      </c>
    </row>
    <row r="77" spans="1:26" ht="19.5" customHeight="1" x14ac:dyDescent="0.35">
      <c r="A77" s="98" t="s">
        <v>90</v>
      </c>
      <c r="B77" s="130" t="s">
        <v>140</v>
      </c>
      <c r="C77" s="99"/>
      <c r="D77" s="100"/>
      <c r="E77" s="101"/>
      <c r="F77" s="65" t="str">
        <f>IF(SUM(E78:E79)&gt;100,"!!!","")</f>
        <v/>
      </c>
    </row>
    <row r="78" spans="1:26" ht="19.5" customHeight="1" x14ac:dyDescent="0.35">
      <c r="A78" s="141"/>
      <c r="B78" s="142"/>
      <c r="C78" s="142"/>
      <c r="D78" s="144"/>
      <c r="E78" s="58">
        <f t="shared" ref="E78:E79" si="7">D78</f>
        <v>0</v>
      </c>
    </row>
    <row r="79" spans="1:26" ht="19.5" customHeight="1" x14ac:dyDescent="0.35">
      <c r="A79" s="141"/>
      <c r="B79" s="142"/>
      <c r="C79" s="142"/>
      <c r="D79" s="144"/>
      <c r="E79" s="58">
        <f t="shared" si="7"/>
        <v>0</v>
      </c>
    </row>
    <row r="80" spans="1:26" ht="19.5" customHeight="1" x14ac:dyDescent="0.35">
      <c r="A80" s="133" t="s">
        <v>147</v>
      </c>
      <c r="B80" s="129" t="s">
        <v>142</v>
      </c>
      <c r="C80" s="134" t="s">
        <v>101</v>
      </c>
      <c r="D80" s="100"/>
      <c r="E80" s="101"/>
      <c r="F80" s="65" t="str">
        <f>IF(SUM(E81:E81)&gt;50,"!!!","")</f>
        <v/>
      </c>
    </row>
    <row r="81" spans="1:26" ht="19.5" customHeight="1" x14ac:dyDescent="0.35">
      <c r="A81" s="141"/>
      <c r="B81" s="142"/>
      <c r="C81" s="152">
        <v>10</v>
      </c>
      <c r="D81" s="135">
        <f>C81</f>
        <v>10</v>
      </c>
      <c r="E81" s="58">
        <f t="shared" ref="E81" si="8">D81</f>
        <v>10</v>
      </c>
    </row>
    <row r="82" spans="1:26" ht="19.5" customHeight="1" x14ac:dyDescent="0.35">
      <c r="A82" s="45"/>
      <c r="B82" s="69"/>
      <c r="D82" s="69" t="s">
        <v>64</v>
      </c>
      <c r="E82" s="58">
        <f>SUM(E67:E69,E71:E73,E75:E76,E78:E79,E81:E81)</f>
        <v>10</v>
      </c>
      <c r="F82" s="65" t="str">
        <f>IF(E82&gt;40,"!!!","")</f>
        <v/>
      </c>
      <c r="H82" s="87"/>
    </row>
    <row r="83" spans="1:26" ht="19.5" customHeight="1" x14ac:dyDescent="0.35">
      <c r="A83" s="121"/>
      <c r="B83" s="132"/>
      <c r="C83" s="123"/>
      <c r="D83" s="124" t="s">
        <v>81</v>
      </c>
      <c r="E83" s="125">
        <f>IF(E82&lt;=40,E82,40)</f>
        <v>10</v>
      </c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</row>
    <row r="84" spans="1:26" ht="19.5" customHeight="1" x14ac:dyDescent="0.35"/>
    <row r="85" spans="1:26" ht="33" customHeight="1" x14ac:dyDescent="0.35">
      <c r="A85" s="116" t="s">
        <v>93</v>
      </c>
      <c r="B85" s="126" t="s">
        <v>94</v>
      </c>
      <c r="C85" s="126"/>
      <c r="D85" s="119" t="s">
        <v>58</v>
      </c>
      <c r="E85" s="120" t="s">
        <v>58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9.5" customHeight="1" x14ac:dyDescent="0.35">
      <c r="A86" s="98" t="s">
        <v>95</v>
      </c>
      <c r="B86" s="129" t="s">
        <v>141</v>
      </c>
      <c r="C86" s="104" t="s">
        <v>97</v>
      </c>
      <c r="D86" s="100"/>
      <c r="E86" s="101"/>
      <c r="F86" s="65" t="str">
        <f>IF(E87&gt;50,"!!!","")</f>
        <v/>
      </c>
    </row>
    <row r="87" spans="1:26" ht="19.5" customHeight="1" x14ac:dyDescent="0.35">
      <c r="A87" s="141"/>
      <c r="B87" s="142"/>
      <c r="C87" s="152"/>
      <c r="D87" s="144"/>
      <c r="E87" s="58">
        <f>D87</f>
        <v>0</v>
      </c>
    </row>
    <row r="88" spans="1:26" ht="19.5" customHeight="1" x14ac:dyDescent="0.35">
      <c r="A88" s="98" t="s">
        <v>98</v>
      </c>
      <c r="B88" s="129" t="s">
        <v>141</v>
      </c>
      <c r="C88" s="104" t="s">
        <v>97</v>
      </c>
      <c r="D88" s="100"/>
      <c r="E88" s="101"/>
      <c r="F88" s="65" t="str">
        <f>IF(E89&gt;50,"!!!","")</f>
        <v/>
      </c>
    </row>
    <row r="89" spans="1:26" ht="19.5" customHeight="1" x14ac:dyDescent="0.35">
      <c r="A89" s="141"/>
      <c r="B89" s="142"/>
      <c r="C89" s="152"/>
      <c r="D89" s="144"/>
      <c r="E89" s="58">
        <f>D89</f>
        <v>0</v>
      </c>
    </row>
    <row r="90" spans="1:26" ht="19.5" customHeight="1" x14ac:dyDescent="0.35">
      <c r="A90" s="98" t="s">
        <v>99</v>
      </c>
      <c r="B90" s="129" t="s">
        <v>142</v>
      </c>
      <c r="C90" s="104" t="s">
        <v>101</v>
      </c>
      <c r="D90" s="100"/>
      <c r="E90" s="101"/>
      <c r="F90" s="65" t="str">
        <f>IF(E91&gt;15,"!!!","")</f>
        <v/>
      </c>
    </row>
    <row r="91" spans="1:26" ht="19.5" customHeight="1" x14ac:dyDescent="0.35">
      <c r="A91" s="141"/>
      <c r="B91" s="142"/>
      <c r="C91" s="152">
        <v>2</v>
      </c>
      <c r="D91" s="135">
        <f>C91</f>
        <v>2</v>
      </c>
      <c r="E91" s="58">
        <f>D91</f>
        <v>2</v>
      </c>
    </row>
    <row r="92" spans="1:26" ht="19.5" customHeight="1" x14ac:dyDescent="0.35">
      <c r="A92" s="98" t="s">
        <v>102</v>
      </c>
      <c r="B92" s="129" t="s">
        <v>142</v>
      </c>
      <c r="C92" s="104" t="s">
        <v>101</v>
      </c>
      <c r="D92" s="100"/>
      <c r="E92" s="101"/>
      <c r="F92" s="65" t="str">
        <f>IF(E93&gt;15,"!!!","")</f>
        <v/>
      </c>
    </row>
    <row r="93" spans="1:26" ht="19.5" customHeight="1" x14ac:dyDescent="0.35">
      <c r="A93" s="141"/>
      <c r="B93" s="142"/>
      <c r="C93" s="152">
        <v>2</v>
      </c>
      <c r="D93" s="135">
        <f>C93</f>
        <v>2</v>
      </c>
      <c r="E93" s="58">
        <f>D93</f>
        <v>2</v>
      </c>
    </row>
    <row r="94" spans="1:26" ht="19.5" customHeight="1" x14ac:dyDescent="0.35">
      <c r="A94" s="98" t="s">
        <v>103</v>
      </c>
      <c r="B94" s="129" t="s">
        <v>143</v>
      </c>
      <c r="C94" s="104" t="s">
        <v>101</v>
      </c>
      <c r="D94" s="100"/>
      <c r="E94" s="101"/>
      <c r="F94" s="65" t="str">
        <f>IF(E95&gt;20,"!!!","")</f>
        <v/>
      </c>
    </row>
    <row r="95" spans="1:26" ht="19.5" customHeight="1" x14ac:dyDescent="0.35">
      <c r="A95" s="141"/>
      <c r="B95" s="142"/>
      <c r="C95" s="152">
        <v>2</v>
      </c>
      <c r="D95" s="135">
        <f>C95</f>
        <v>2</v>
      </c>
      <c r="E95" s="58">
        <f>D95</f>
        <v>2</v>
      </c>
    </row>
    <row r="96" spans="1:26" ht="19.5" customHeight="1" x14ac:dyDescent="0.35">
      <c r="A96" s="45"/>
      <c r="B96" s="69"/>
      <c r="D96" s="69" t="s">
        <v>64</v>
      </c>
      <c r="E96" s="58">
        <f>SUM(E87,E89,E91,E93,E95)</f>
        <v>6</v>
      </c>
      <c r="F96" s="65" t="str">
        <f>IF(E96&gt;36,"!!!","")</f>
        <v/>
      </c>
      <c r="H96" s="87"/>
    </row>
    <row r="97" spans="1:26" ht="19.5" customHeight="1" x14ac:dyDescent="0.35">
      <c r="A97" s="121"/>
      <c r="B97" s="122"/>
      <c r="C97" s="123"/>
      <c r="D97" s="124" t="s">
        <v>81</v>
      </c>
      <c r="E97" s="125">
        <f>IF(E96&lt;=60,E96,60)</f>
        <v>6</v>
      </c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</row>
    <row r="98" spans="1:26" ht="19.5" customHeight="1" x14ac:dyDescent="0.35"/>
    <row r="99" spans="1:26" ht="19.5" customHeight="1" x14ac:dyDescent="0.35">
      <c r="D99" s="69" t="s">
        <v>50</v>
      </c>
      <c r="E99" s="70">
        <f>SUM(E44,E63,E83,E97)</f>
        <v>95.75</v>
      </c>
    </row>
    <row r="100" spans="1:26" ht="19.5" customHeight="1" x14ac:dyDescent="0.35">
      <c r="D100" s="69" t="s">
        <v>106</v>
      </c>
      <c r="E100" s="70">
        <v>250</v>
      </c>
    </row>
    <row r="101" spans="1:26" ht="19.5" customHeight="1" x14ac:dyDescent="0.35"/>
    <row r="102" spans="1:26" ht="19.5" customHeight="1" x14ac:dyDescent="0.35"/>
    <row r="103" spans="1:26" ht="19.5" customHeight="1" x14ac:dyDescent="0.35"/>
    <row r="104" spans="1:26" ht="19.5" customHeight="1" x14ac:dyDescent="0.35"/>
    <row r="105" spans="1:26" ht="19.5" customHeight="1" x14ac:dyDescent="0.35"/>
    <row r="106" spans="1:26" ht="19.5" customHeight="1" x14ac:dyDescent="0.35"/>
    <row r="107" spans="1:26" ht="19.5" customHeight="1" x14ac:dyDescent="0.35"/>
    <row r="108" spans="1:26" ht="19.5" customHeight="1" x14ac:dyDescent="0.35"/>
    <row r="109" spans="1:26" ht="19.5" customHeight="1" x14ac:dyDescent="0.35"/>
    <row r="110" spans="1:26" ht="19.5" customHeight="1" x14ac:dyDescent="0.35"/>
    <row r="111" spans="1:26" ht="19.5" customHeight="1" x14ac:dyDescent="0.35"/>
    <row r="112" spans="1:26" ht="19.5" customHeight="1" x14ac:dyDescent="0.35"/>
    <row r="113" ht="19.5" customHeight="1" x14ac:dyDescent="0.35"/>
    <row r="114" ht="19.5" customHeight="1" x14ac:dyDescent="0.35"/>
    <row r="115" ht="19.5" customHeight="1" x14ac:dyDescent="0.35"/>
    <row r="116" ht="19.5" customHeight="1" x14ac:dyDescent="0.35"/>
    <row r="117" ht="19.5" customHeight="1" x14ac:dyDescent="0.35"/>
    <row r="118" ht="19.5" customHeight="1" x14ac:dyDescent="0.35"/>
    <row r="119" ht="19.5" customHeight="1" x14ac:dyDescent="0.35"/>
    <row r="120" ht="19.5" customHeight="1" x14ac:dyDescent="0.35"/>
    <row r="121" ht="19.5" customHeight="1" x14ac:dyDescent="0.35"/>
    <row r="122" ht="19.5" customHeight="1" x14ac:dyDescent="0.35"/>
    <row r="123" ht="19.5" customHeight="1" x14ac:dyDescent="0.35"/>
    <row r="124" ht="19.5" customHeight="1" x14ac:dyDescent="0.35"/>
    <row r="125" ht="19.5" customHeight="1" x14ac:dyDescent="0.35"/>
    <row r="126" ht="19.5" customHeight="1" x14ac:dyDescent="0.35"/>
    <row r="127" ht="19.5" customHeight="1" x14ac:dyDescent="0.35"/>
    <row r="128" ht="19.5" customHeight="1" x14ac:dyDescent="0.35"/>
    <row r="129" ht="19.5" customHeight="1" x14ac:dyDescent="0.35"/>
    <row r="130" ht="19.5" customHeight="1" x14ac:dyDescent="0.35"/>
    <row r="131" ht="19.5" customHeight="1" x14ac:dyDescent="0.35"/>
    <row r="132" ht="19.5" customHeight="1" x14ac:dyDescent="0.35"/>
    <row r="133" ht="19.5" customHeight="1" x14ac:dyDescent="0.35"/>
    <row r="134" ht="19.5" customHeight="1" x14ac:dyDescent="0.35"/>
    <row r="135" ht="19.5" customHeight="1" x14ac:dyDescent="0.35"/>
    <row r="136" ht="19.5" customHeight="1" x14ac:dyDescent="0.35"/>
    <row r="137" ht="19.5" customHeight="1" x14ac:dyDescent="0.35"/>
    <row r="138" ht="19.5" customHeight="1" x14ac:dyDescent="0.35"/>
    <row r="139" ht="19.5" customHeight="1" x14ac:dyDescent="0.35"/>
    <row r="140" ht="19.5" customHeight="1" x14ac:dyDescent="0.35"/>
    <row r="141" ht="19.5" customHeight="1" x14ac:dyDescent="0.35"/>
    <row r="142" ht="19.5" customHeight="1" x14ac:dyDescent="0.35"/>
    <row r="143" ht="19.5" customHeight="1" x14ac:dyDescent="0.35"/>
    <row r="144" ht="19.5" customHeight="1" x14ac:dyDescent="0.35"/>
    <row r="145" ht="19.5" customHeight="1" x14ac:dyDescent="0.35"/>
    <row r="146" ht="19.5" customHeight="1" x14ac:dyDescent="0.35"/>
    <row r="147" ht="19.5" customHeight="1" x14ac:dyDescent="0.35"/>
    <row r="148" ht="19.5" customHeight="1" x14ac:dyDescent="0.35"/>
    <row r="149" ht="19.5" customHeight="1" x14ac:dyDescent="0.35"/>
    <row r="150" ht="19.5" customHeight="1" x14ac:dyDescent="0.35"/>
    <row r="151" ht="19.5" customHeight="1" x14ac:dyDescent="0.35"/>
    <row r="152" ht="19.5" customHeight="1" x14ac:dyDescent="0.35"/>
    <row r="153" ht="19.5" customHeight="1" x14ac:dyDescent="0.35"/>
    <row r="154" ht="19.5" customHeight="1" x14ac:dyDescent="0.35"/>
    <row r="155" ht="19.5" customHeight="1" x14ac:dyDescent="0.35"/>
    <row r="156" ht="19.5" customHeight="1" x14ac:dyDescent="0.35"/>
    <row r="157" ht="19.5" customHeight="1" x14ac:dyDescent="0.35"/>
    <row r="158" ht="19.5" customHeight="1" x14ac:dyDescent="0.35"/>
    <row r="159" ht="19.5" customHeight="1" x14ac:dyDescent="0.35"/>
    <row r="160" ht="19.5" customHeight="1" x14ac:dyDescent="0.35"/>
    <row r="161" ht="19.5" customHeight="1" x14ac:dyDescent="0.35"/>
    <row r="162" ht="19.5" customHeight="1" x14ac:dyDescent="0.35"/>
    <row r="163" ht="19.5" customHeight="1" x14ac:dyDescent="0.35"/>
    <row r="164" ht="19.5" customHeight="1" x14ac:dyDescent="0.35"/>
    <row r="165" ht="19.5" customHeight="1" x14ac:dyDescent="0.35"/>
    <row r="166" ht="19.5" customHeight="1" x14ac:dyDescent="0.35"/>
    <row r="167" ht="19.5" customHeight="1" x14ac:dyDescent="0.35"/>
    <row r="168" ht="19.5" customHeight="1" x14ac:dyDescent="0.35"/>
    <row r="169" ht="19.5" customHeight="1" x14ac:dyDescent="0.35"/>
    <row r="170" ht="19.5" customHeight="1" x14ac:dyDescent="0.35"/>
    <row r="171" ht="19.5" customHeight="1" x14ac:dyDescent="0.35"/>
    <row r="172" ht="19.5" customHeight="1" x14ac:dyDescent="0.35"/>
    <row r="173" ht="19.5" customHeight="1" x14ac:dyDescent="0.35"/>
    <row r="174" ht="19.5" customHeight="1" x14ac:dyDescent="0.35"/>
    <row r="175" ht="19.5" customHeight="1" x14ac:dyDescent="0.35"/>
    <row r="176" ht="19.5" customHeight="1" x14ac:dyDescent="0.35"/>
    <row r="177" ht="19.5" customHeight="1" x14ac:dyDescent="0.35"/>
    <row r="178" ht="19.5" customHeight="1" x14ac:dyDescent="0.35"/>
    <row r="179" ht="19.5" customHeight="1" x14ac:dyDescent="0.35"/>
    <row r="180" ht="19.5" customHeight="1" x14ac:dyDescent="0.35"/>
    <row r="181" ht="19.5" customHeight="1" x14ac:dyDescent="0.35"/>
    <row r="182" ht="19.5" customHeight="1" x14ac:dyDescent="0.35"/>
    <row r="183" ht="19.5" customHeight="1" x14ac:dyDescent="0.35"/>
    <row r="184" ht="19.5" customHeight="1" x14ac:dyDescent="0.35"/>
    <row r="185" ht="19.5" customHeight="1" x14ac:dyDescent="0.35"/>
    <row r="186" ht="19.5" customHeight="1" x14ac:dyDescent="0.35"/>
    <row r="187" ht="19.5" customHeight="1" x14ac:dyDescent="0.35"/>
    <row r="188" ht="19.5" customHeight="1" x14ac:dyDescent="0.35"/>
    <row r="189" ht="19.5" customHeight="1" x14ac:dyDescent="0.35"/>
    <row r="190" ht="19.5" customHeight="1" x14ac:dyDescent="0.35"/>
    <row r="191" ht="19.5" customHeight="1" x14ac:dyDescent="0.35"/>
    <row r="192" ht="19.5" customHeight="1" x14ac:dyDescent="0.35"/>
    <row r="193" ht="19.5" customHeight="1" x14ac:dyDescent="0.35"/>
    <row r="194" ht="19.5" customHeight="1" x14ac:dyDescent="0.35"/>
    <row r="195" ht="19.5" customHeight="1" x14ac:dyDescent="0.35"/>
    <row r="196" ht="19.5" customHeight="1" x14ac:dyDescent="0.35"/>
    <row r="197" ht="19.5" customHeight="1" x14ac:dyDescent="0.35"/>
    <row r="198" ht="19.5" customHeight="1" x14ac:dyDescent="0.35"/>
    <row r="199" ht="19.5" customHeight="1" x14ac:dyDescent="0.35"/>
    <row r="200" ht="19.5" customHeight="1" x14ac:dyDescent="0.35"/>
    <row r="201" ht="19.5" customHeight="1" x14ac:dyDescent="0.35"/>
    <row r="202" ht="19.5" customHeight="1" x14ac:dyDescent="0.35"/>
    <row r="203" ht="19.5" customHeight="1" x14ac:dyDescent="0.35"/>
    <row r="204" ht="19.5" customHeight="1" x14ac:dyDescent="0.35"/>
    <row r="205" ht="19.5" customHeight="1" x14ac:dyDescent="0.35"/>
    <row r="206" ht="19.5" customHeight="1" x14ac:dyDescent="0.35"/>
    <row r="207" ht="19.5" customHeight="1" x14ac:dyDescent="0.35"/>
    <row r="208" ht="19.5" customHeight="1" x14ac:dyDescent="0.35"/>
    <row r="209" ht="19.5" customHeight="1" x14ac:dyDescent="0.35"/>
    <row r="210" ht="19.5" customHeight="1" x14ac:dyDescent="0.35"/>
    <row r="211" ht="19.5" customHeight="1" x14ac:dyDescent="0.35"/>
    <row r="212" ht="19.5" customHeight="1" x14ac:dyDescent="0.35"/>
    <row r="213" ht="19.5" customHeight="1" x14ac:dyDescent="0.35"/>
    <row r="214" ht="19.5" customHeight="1" x14ac:dyDescent="0.35"/>
    <row r="215" ht="19.5" customHeight="1" x14ac:dyDescent="0.35"/>
    <row r="216" ht="19.5" customHeight="1" x14ac:dyDescent="0.35"/>
    <row r="217" ht="19.5" customHeight="1" x14ac:dyDescent="0.35"/>
    <row r="218" ht="19.5" customHeight="1" x14ac:dyDescent="0.35"/>
    <row r="219" ht="19.5" customHeight="1" x14ac:dyDescent="0.35"/>
    <row r="220" ht="19.5" customHeight="1" x14ac:dyDescent="0.35"/>
    <row r="221" ht="19.5" customHeight="1" x14ac:dyDescent="0.35"/>
    <row r="222" ht="19.5" customHeight="1" x14ac:dyDescent="0.35"/>
    <row r="223" ht="19.5" customHeight="1" x14ac:dyDescent="0.35"/>
    <row r="224" ht="19.5" customHeight="1" x14ac:dyDescent="0.35"/>
    <row r="225" ht="19.5" customHeight="1" x14ac:dyDescent="0.35"/>
    <row r="226" ht="19.5" customHeight="1" x14ac:dyDescent="0.35"/>
    <row r="227" ht="19.5" customHeight="1" x14ac:dyDescent="0.35"/>
    <row r="228" ht="19.5" customHeight="1" x14ac:dyDescent="0.35"/>
    <row r="229" ht="19.5" customHeight="1" x14ac:dyDescent="0.35"/>
    <row r="230" ht="19.5" customHeight="1" x14ac:dyDescent="0.35"/>
    <row r="231" ht="19.5" customHeight="1" x14ac:dyDescent="0.35"/>
    <row r="232" ht="19.5" customHeight="1" x14ac:dyDescent="0.35"/>
    <row r="233" ht="19.5" customHeight="1" x14ac:dyDescent="0.35"/>
    <row r="234" ht="19.5" customHeight="1" x14ac:dyDescent="0.35"/>
    <row r="235" ht="19.5" customHeight="1" x14ac:dyDescent="0.35"/>
    <row r="236" ht="19.5" customHeight="1" x14ac:dyDescent="0.35"/>
    <row r="237" ht="19.5" customHeight="1" x14ac:dyDescent="0.35"/>
    <row r="238" ht="19.5" customHeight="1" x14ac:dyDescent="0.35"/>
    <row r="239" ht="19.5" customHeight="1" x14ac:dyDescent="0.35"/>
    <row r="240" ht="19.5" customHeight="1" x14ac:dyDescent="0.35"/>
    <row r="241" ht="19.5" customHeight="1" x14ac:dyDescent="0.35"/>
    <row r="242" ht="19.5" customHeight="1" x14ac:dyDescent="0.35"/>
    <row r="243" ht="19.5" customHeight="1" x14ac:dyDescent="0.35"/>
    <row r="244" ht="19.5" customHeight="1" x14ac:dyDescent="0.35"/>
    <row r="245" ht="19.5" customHeight="1" x14ac:dyDescent="0.35"/>
    <row r="246" ht="19.5" customHeight="1" x14ac:dyDescent="0.35"/>
    <row r="247" ht="19.5" customHeight="1" x14ac:dyDescent="0.35"/>
    <row r="248" ht="19.5" customHeight="1" x14ac:dyDescent="0.35"/>
    <row r="249" ht="19.5" customHeight="1" x14ac:dyDescent="0.35"/>
    <row r="250" ht="19.5" customHeight="1" x14ac:dyDescent="0.35"/>
    <row r="251" ht="19.5" customHeight="1" x14ac:dyDescent="0.35"/>
    <row r="252" ht="19.5" customHeight="1" x14ac:dyDescent="0.35"/>
    <row r="253" ht="19.5" customHeight="1" x14ac:dyDescent="0.35"/>
    <row r="254" ht="19.5" customHeight="1" x14ac:dyDescent="0.35"/>
    <row r="255" ht="19.5" customHeight="1" x14ac:dyDescent="0.35"/>
    <row r="256" ht="19.5" customHeight="1" x14ac:dyDescent="0.35"/>
    <row r="257" ht="19.5" customHeight="1" x14ac:dyDescent="0.35"/>
    <row r="258" ht="19.5" customHeight="1" x14ac:dyDescent="0.35"/>
    <row r="259" ht="19.5" customHeight="1" x14ac:dyDescent="0.35"/>
    <row r="260" ht="19.5" customHeight="1" x14ac:dyDescent="0.35"/>
    <row r="261" ht="19.5" customHeight="1" x14ac:dyDescent="0.35"/>
    <row r="262" ht="19.5" customHeight="1" x14ac:dyDescent="0.35"/>
    <row r="263" ht="19.5" customHeight="1" x14ac:dyDescent="0.35"/>
    <row r="264" ht="19.5" customHeight="1" x14ac:dyDescent="0.35"/>
    <row r="265" ht="19.5" customHeight="1" x14ac:dyDescent="0.35"/>
    <row r="266" ht="19.5" customHeight="1" x14ac:dyDescent="0.35"/>
    <row r="267" ht="19.5" customHeight="1" x14ac:dyDescent="0.35"/>
    <row r="268" ht="19.5" customHeight="1" x14ac:dyDescent="0.35"/>
    <row r="269" ht="19.5" customHeight="1" x14ac:dyDescent="0.35"/>
    <row r="270" ht="19.5" customHeight="1" x14ac:dyDescent="0.35"/>
    <row r="271" ht="19.5" customHeight="1" x14ac:dyDescent="0.35"/>
    <row r="272" ht="19.5" customHeight="1" x14ac:dyDescent="0.35"/>
    <row r="273" ht="19.5" customHeight="1" x14ac:dyDescent="0.35"/>
    <row r="274" ht="19.5" customHeight="1" x14ac:dyDescent="0.35"/>
    <row r="275" ht="19.5" customHeight="1" x14ac:dyDescent="0.35"/>
    <row r="276" ht="19.5" customHeight="1" x14ac:dyDescent="0.35"/>
    <row r="277" ht="19.5" customHeight="1" x14ac:dyDescent="0.35"/>
    <row r="278" ht="19.5" customHeight="1" x14ac:dyDescent="0.35"/>
    <row r="279" ht="19.5" customHeight="1" x14ac:dyDescent="0.35"/>
    <row r="280" ht="19.5" customHeight="1" x14ac:dyDescent="0.35"/>
    <row r="281" ht="19.5" customHeight="1" x14ac:dyDescent="0.35"/>
    <row r="282" ht="19.5" customHeight="1" x14ac:dyDescent="0.35"/>
    <row r="283" ht="19.5" customHeight="1" x14ac:dyDescent="0.35"/>
    <row r="284" ht="19.5" customHeight="1" x14ac:dyDescent="0.35"/>
    <row r="285" ht="19.5" customHeight="1" x14ac:dyDescent="0.35"/>
    <row r="286" ht="19.5" customHeight="1" x14ac:dyDescent="0.35"/>
    <row r="287" ht="19.5" customHeight="1" x14ac:dyDescent="0.35"/>
    <row r="288" ht="19.5" customHeight="1" x14ac:dyDescent="0.35"/>
    <row r="289" ht="19.5" customHeight="1" x14ac:dyDescent="0.35"/>
    <row r="290" ht="19.5" customHeight="1" x14ac:dyDescent="0.35"/>
    <row r="291" ht="19.5" customHeight="1" x14ac:dyDescent="0.35"/>
    <row r="292" ht="19.5" customHeight="1" x14ac:dyDescent="0.35"/>
    <row r="293" ht="19.5" customHeight="1" x14ac:dyDescent="0.35"/>
    <row r="294" ht="19.5" customHeight="1" x14ac:dyDescent="0.35"/>
    <row r="295" ht="19.5" customHeight="1" x14ac:dyDescent="0.35"/>
    <row r="296" ht="19.5" customHeight="1" x14ac:dyDescent="0.35"/>
    <row r="297" ht="19.5" customHeight="1" x14ac:dyDescent="0.35"/>
    <row r="298" ht="19.5" customHeight="1" x14ac:dyDescent="0.35"/>
    <row r="299" ht="19.5" customHeight="1" x14ac:dyDescent="0.35"/>
    <row r="300" ht="19.5" customHeight="1" x14ac:dyDescent="0.35"/>
    <row r="301" ht="19.5" customHeight="1" x14ac:dyDescent="0.35"/>
    <row r="302" ht="19.5" customHeight="1" x14ac:dyDescent="0.35"/>
    <row r="303" ht="19.5" customHeight="1" x14ac:dyDescent="0.35"/>
    <row r="304" ht="19.5" customHeight="1" x14ac:dyDescent="0.35"/>
    <row r="305" ht="19.5" customHeight="1" x14ac:dyDescent="0.35"/>
    <row r="306" ht="19.5" customHeight="1" x14ac:dyDescent="0.35"/>
    <row r="307" ht="19.5" customHeight="1" x14ac:dyDescent="0.35"/>
    <row r="308" ht="19.5" customHeight="1" x14ac:dyDescent="0.35"/>
    <row r="309" ht="19.5" customHeight="1" x14ac:dyDescent="0.35"/>
    <row r="310" ht="19.5" customHeight="1" x14ac:dyDescent="0.35"/>
    <row r="311" ht="19.5" customHeight="1" x14ac:dyDescent="0.35"/>
    <row r="312" ht="19.5" customHeight="1" x14ac:dyDescent="0.35"/>
    <row r="313" ht="19.5" customHeight="1" x14ac:dyDescent="0.35"/>
    <row r="314" ht="19.5" customHeight="1" x14ac:dyDescent="0.35"/>
    <row r="315" ht="19.5" customHeight="1" x14ac:dyDescent="0.35"/>
    <row r="316" ht="19.5" customHeight="1" x14ac:dyDescent="0.35"/>
    <row r="317" ht="19.5" customHeight="1" x14ac:dyDescent="0.35"/>
    <row r="318" ht="19.5" customHeight="1" x14ac:dyDescent="0.35"/>
    <row r="319" ht="19.5" customHeight="1" x14ac:dyDescent="0.35"/>
    <row r="320" ht="19.5" customHeight="1" x14ac:dyDescent="0.35"/>
    <row r="321" ht="19.5" customHeight="1" x14ac:dyDescent="0.35"/>
    <row r="322" ht="19.5" customHeight="1" x14ac:dyDescent="0.35"/>
    <row r="323" ht="19.5" customHeight="1" x14ac:dyDescent="0.35"/>
    <row r="324" ht="19.5" customHeight="1" x14ac:dyDescent="0.35"/>
    <row r="325" ht="19.5" customHeight="1" x14ac:dyDescent="0.35"/>
    <row r="326" ht="19.5" customHeight="1" x14ac:dyDescent="0.35"/>
    <row r="327" ht="19.5" customHeight="1" x14ac:dyDescent="0.35"/>
    <row r="328" ht="19.5" customHeight="1" x14ac:dyDescent="0.35"/>
    <row r="329" ht="19.5" customHeight="1" x14ac:dyDescent="0.35"/>
    <row r="330" ht="19.5" customHeight="1" x14ac:dyDescent="0.35"/>
    <row r="331" ht="19.5" customHeight="1" x14ac:dyDescent="0.35"/>
    <row r="332" ht="19.5" customHeight="1" x14ac:dyDescent="0.35"/>
    <row r="333" ht="19.5" customHeight="1" x14ac:dyDescent="0.35"/>
    <row r="334" ht="19.5" customHeight="1" x14ac:dyDescent="0.35"/>
    <row r="335" ht="19.5" customHeight="1" x14ac:dyDescent="0.35"/>
    <row r="336" ht="19.5" customHeight="1" x14ac:dyDescent="0.35"/>
    <row r="337" ht="19.5" customHeight="1" x14ac:dyDescent="0.35"/>
    <row r="338" ht="19.5" customHeight="1" x14ac:dyDescent="0.35"/>
    <row r="339" ht="19.5" customHeight="1" x14ac:dyDescent="0.35"/>
    <row r="340" ht="19.5" customHeight="1" x14ac:dyDescent="0.35"/>
    <row r="341" ht="19.5" customHeight="1" x14ac:dyDescent="0.35"/>
    <row r="342" ht="19.5" customHeight="1" x14ac:dyDescent="0.35"/>
    <row r="343" ht="19.5" customHeight="1" x14ac:dyDescent="0.35"/>
    <row r="344" ht="19.5" customHeight="1" x14ac:dyDescent="0.35"/>
    <row r="345" ht="19.5" customHeight="1" x14ac:dyDescent="0.35"/>
    <row r="346" ht="19.5" customHeight="1" x14ac:dyDescent="0.35"/>
    <row r="347" ht="19.5" customHeight="1" x14ac:dyDescent="0.35"/>
    <row r="348" ht="19.5" customHeight="1" x14ac:dyDescent="0.35"/>
    <row r="349" ht="19.5" customHeight="1" x14ac:dyDescent="0.35"/>
    <row r="350" ht="19.5" customHeight="1" x14ac:dyDescent="0.35"/>
    <row r="351" ht="19.5" customHeight="1" x14ac:dyDescent="0.35"/>
    <row r="352" ht="19.5" customHeight="1" x14ac:dyDescent="0.35"/>
    <row r="353" ht="19.5" customHeight="1" x14ac:dyDescent="0.35"/>
    <row r="354" ht="19.5" customHeight="1" x14ac:dyDescent="0.35"/>
    <row r="355" ht="19.5" customHeight="1" x14ac:dyDescent="0.35"/>
    <row r="356" ht="19.5" customHeight="1" x14ac:dyDescent="0.35"/>
    <row r="357" ht="19.5" customHeight="1" x14ac:dyDescent="0.35"/>
    <row r="358" ht="19.5" customHeight="1" x14ac:dyDescent="0.35"/>
    <row r="359" ht="19.5" customHeight="1" x14ac:dyDescent="0.35"/>
    <row r="360" ht="19.5" customHeight="1" x14ac:dyDescent="0.35"/>
    <row r="361" ht="19.5" customHeight="1" x14ac:dyDescent="0.35"/>
    <row r="362" ht="19.5" customHeight="1" x14ac:dyDescent="0.35"/>
    <row r="363" ht="19.5" customHeight="1" x14ac:dyDescent="0.35"/>
    <row r="364" ht="19.5" customHeight="1" x14ac:dyDescent="0.35"/>
    <row r="365" ht="19.5" customHeight="1" x14ac:dyDescent="0.35"/>
    <row r="366" ht="19.5" customHeight="1" x14ac:dyDescent="0.35"/>
    <row r="367" ht="19.5" customHeight="1" x14ac:dyDescent="0.35"/>
    <row r="368" ht="19.5" customHeight="1" x14ac:dyDescent="0.35"/>
    <row r="369" ht="19.5" customHeight="1" x14ac:dyDescent="0.35"/>
    <row r="370" ht="19.5" customHeight="1" x14ac:dyDescent="0.35"/>
    <row r="371" ht="19.5" customHeight="1" x14ac:dyDescent="0.35"/>
    <row r="372" ht="19.5" customHeight="1" x14ac:dyDescent="0.35"/>
    <row r="373" ht="19.5" customHeight="1" x14ac:dyDescent="0.35"/>
    <row r="374" ht="19.5" customHeight="1" x14ac:dyDescent="0.35"/>
    <row r="375" ht="19.5" customHeight="1" x14ac:dyDescent="0.35"/>
    <row r="376" ht="19.5" customHeight="1" x14ac:dyDescent="0.35"/>
    <row r="377" ht="19.5" customHeight="1" x14ac:dyDescent="0.35"/>
    <row r="378" ht="19.5" customHeight="1" x14ac:dyDescent="0.35"/>
    <row r="379" ht="19.5" customHeight="1" x14ac:dyDescent="0.35"/>
    <row r="380" ht="19.5" customHeight="1" x14ac:dyDescent="0.35"/>
    <row r="381" ht="19.5" customHeight="1" x14ac:dyDescent="0.35"/>
    <row r="382" ht="19.5" customHeight="1" x14ac:dyDescent="0.35"/>
    <row r="383" ht="19.5" customHeight="1" x14ac:dyDescent="0.35"/>
    <row r="384" ht="19.5" customHeight="1" x14ac:dyDescent="0.35"/>
    <row r="385" ht="19.5" customHeight="1" x14ac:dyDescent="0.35"/>
    <row r="386" ht="19.5" customHeight="1" x14ac:dyDescent="0.35"/>
    <row r="387" ht="19.5" customHeight="1" x14ac:dyDescent="0.35"/>
    <row r="388" ht="19.5" customHeight="1" x14ac:dyDescent="0.35"/>
    <row r="389" ht="19.5" customHeight="1" x14ac:dyDescent="0.35"/>
    <row r="390" ht="19.5" customHeight="1" x14ac:dyDescent="0.35"/>
    <row r="391" ht="19.5" customHeight="1" x14ac:dyDescent="0.35"/>
    <row r="392" ht="19.5" customHeight="1" x14ac:dyDescent="0.35"/>
    <row r="393" ht="19.5" customHeight="1" x14ac:dyDescent="0.35"/>
    <row r="394" ht="19.5" customHeight="1" x14ac:dyDescent="0.35"/>
    <row r="395" ht="19.5" customHeight="1" x14ac:dyDescent="0.35"/>
    <row r="396" ht="19.5" customHeight="1" x14ac:dyDescent="0.35"/>
    <row r="397" ht="19.5" customHeight="1" x14ac:dyDescent="0.35"/>
    <row r="398" ht="19.5" customHeight="1" x14ac:dyDescent="0.35"/>
    <row r="399" ht="19.5" customHeight="1" x14ac:dyDescent="0.35"/>
    <row r="400" ht="19.5" customHeight="1" x14ac:dyDescent="0.35"/>
    <row r="401" ht="19.5" customHeight="1" x14ac:dyDescent="0.35"/>
    <row r="402" ht="19.5" customHeight="1" x14ac:dyDescent="0.35"/>
    <row r="403" ht="19.5" customHeight="1" x14ac:dyDescent="0.35"/>
    <row r="404" ht="19.5" customHeight="1" x14ac:dyDescent="0.35"/>
    <row r="405" ht="19.5" customHeight="1" x14ac:dyDescent="0.35"/>
    <row r="406" ht="19.5" customHeight="1" x14ac:dyDescent="0.35"/>
    <row r="407" ht="19.5" customHeight="1" x14ac:dyDescent="0.35"/>
    <row r="408" ht="19.5" customHeight="1" x14ac:dyDescent="0.35"/>
    <row r="409" ht="19.5" customHeight="1" x14ac:dyDescent="0.35"/>
    <row r="410" ht="19.5" customHeight="1" x14ac:dyDescent="0.35"/>
    <row r="411" ht="19.5" customHeight="1" x14ac:dyDescent="0.35"/>
    <row r="412" ht="19.5" customHeight="1" x14ac:dyDescent="0.35"/>
    <row r="413" ht="19.5" customHeight="1" x14ac:dyDescent="0.35"/>
    <row r="414" ht="19.5" customHeight="1" x14ac:dyDescent="0.35"/>
    <row r="415" ht="19.5" customHeight="1" x14ac:dyDescent="0.35"/>
    <row r="416" ht="19.5" customHeight="1" x14ac:dyDescent="0.35"/>
    <row r="417" ht="19.5" customHeight="1" x14ac:dyDescent="0.35"/>
    <row r="418" ht="19.5" customHeight="1" x14ac:dyDescent="0.35"/>
    <row r="419" ht="19.5" customHeight="1" x14ac:dyDescent="0.35"/>
    <row r="420" ht="19.5" customHeight="1" x14ac:dyDescent="0.35"/>
    <row r="421" ht="19.5" customHeight="1" x14ac:dyDescent="0.35"/>
    <row r="422" ht="19.5" customHeight="1" x14ac:dyDescent="0.35"/>
    <row r="423" ht="19.5" customHeight="1" x14ac:dyDescent="0.35"/>
    <row r="424" ht="19.5" customHeight="1" x14ac:dyDescent="0.35"/>
    <row r="425" ht="19.5" customHeight="1" x14ac:dyDescent="0.35"/>
    <row r="426" ht="19.5" customHeight="1" x14ac:dyDescent="0.35"/>
    <row r="427" ht="19.5" customHeight="1" x14ac:dyDescent="0.35"/>
    <row r="428" ht="19.5" customHeight="1" x14ac:dyDescent="0.35"/>
    <row r="429" ht="19.5" customHeight="1" x14ac:dyDescent="0.35"/>
    <row r="430" ht="19.5" customHeight="1" x14ac:dyDescent="0.35"/>
    <row r="431" ht="19.5" customHeight="1" x14ac:dyDescent="0.35"/>
    <row r="432" ht="19.5" customHeight="1" x14ac:dyDescent="0.35"/>
    <row r="433" ht="19.5" customHeight="1" x14ac:dyDescent="0.35"/>
    <row r="434" ht="19.5" customHeight="1" x14ac:dyDescent="0.35"/>
    <row r="435" ht="19.5" customHeight="1" x14ac:dyDescent="0.35"/>
    <row r="436" ht="19.5" customHeight="1" x14ac:dyDescent="0.35"/>
    <row r="437" ht="19.5" customHeight="1" x14ac:dyDescent="0.35"/>
    <row r="438" ht="19.5" customHeight="1" x14ac:dyDescent="0.35"/>
    <row r="439" ht="19.5" customHeight="1" x14ac:dyDescent="0.35"/>
    <row r="440" ht="19.5" customHeight="1" x14ac:dyDescent="0.35"/>
    <row r="441" ht="19.5" customHeight="1" x14ac:dyDescent="0.35"/>
    <row r="442" ht="19.5" customHeight="1" x14ac:dyDescent="0.35"/>
    <row r="443" ht="19.5" customHeight="1" x14ac:dyDescent="0.35"/>
    <row r="444" ht="19.5" customHeight="1" x14ac:dyDescent="0.35"/>
    <row r="445" ht="19.5" customHeight="1" x14ac:dyDescent="0.35"/>
    <row r="446" ht="19.5" customHeight="1" x14ac:dyDescent="0.35"/>
    <row r="447" ht="19.5" customHeight="1" x14ac:dyDescent="0.35"/>
    <row r="448" ht="19.5" customHeight="1" x14ac:dyDescent="0.35"/>
    <row r="449" ht="19.5" customHeight="1" x14ac:dyDescent="0.35"/>
    <row r="450" ht="19.5" customHeight="1" x14ac:dyDescent="0.35"/>
    <row r="451" ht="19.5" customHeight="1" x14ac:dyDescent="0.35"/>
    <row r="452" ht="19.5" customHeight="1" x14ac:dyDescent="0.35"/>
    <row r="453" ht="19.5" customHeight="1" x14ac:dyDescent="0.35"/>
    <row r="454" ht="19.5" customHeight="1" x14ac:dyDescent="0.35"/>
    <row r="455" ht="19.5" customHeight="1" x14ac:dyDescent="0.35"/>
    <row r="456" ht="19.5" customHeight="1" x14ac:dyDescent="0.35"/>
    <row r="457" ht="19.5" customHeight="1" x14ac:dyDescent="0.35"/>
    <row r="458" ht="19.5" customHeight="1" x14ac:dyDescent="0.35"/>
    <row r="459" ht="19.5" customHeight="1" x14ac:dyDescent="0.35"/>
    <row r="460" ht="19.5" customHeight="1" x14ac:dyDescent="0.35"/>
    <row r="461" ht="19.5" customHeight="1" x14ac:dyDescent="0.35"/>
    <row r="462" ht="19.5" customHeight="1" x14ac:dyDescent="0.35"/>
    <row r="463" ht="19.5" customHeight="1" x14ac:dyDescent="0.35"/>
    <row r="464" ht="19.5" customHeight="1" x14ac:dyDescent="0.35"/>
    <row r="465" ht="19.5" customHeight="1" x14ac:dyDescent="0.35"/>
    <row r="466" ht="19.5" customHeight="1" x14ac:dyDescent="0.35"/>
    <row r="467" ht="19.5" customHeight="1" x14ac:dyDescent="0.35"/>
    <row r="468" ht="19.5" customHeight="1" x14ac:dyDescent="0.35"/>
    <row r="469" ht="19.5" customHeight="1" x14ac:dyDescent="0.35"/>
    <row r="470" ht="19.5" customHeight="1" x14ac:dyDescent="0.35"/>
    <row r="471" ht="19.5" customHeight="1" x14ac:dyDescent="0.35"/>
    <row r="472" ht="19.5" customHeight="1" x14ac:dyDescent="0.35"/>
    <row r="473" ht="19.5" customHeight="1" x14ac:dyDescent="0.35"/>
    <row r="474" ht="19.5" customHeight="1" x14ac:dyDescent="0.35"/>
    <row r="475" ht="19.5" customHeight="1" x14ac:dyDescent="0.35"/>
    <row r="476" ht="19.5" customHeight="1" x14ac:dyDescent="0.35"/>
    <row r="477" ht="19.5" customHeight="1" x14ac:dyDescent="0.35"/>
    <row r="478" ht="19.5" customHeight="1" x14ac:dyDescent="0.35"/>
    <row r="479" ht="19.5" customHeight="1" x14ac:dyDescent="0.35"/>
    <row r="480" ht="19.5" customHeight="1" x14ac:dyDescent="0.35"/>
    <row r="481" ht="19.5" customHeight="1" x14ac:dyDescent="0.35"/>
    <row r="482" ht="19.5" customHeight="1" x14ac:dyDescent="0.35"/>
    <row r="483" ht="19.5" customHeight="1" x14ac:dyDescent="0.35"/>
    <row r="484" ht="19.5" customHeight="1" x14ac:dyDescent="0.35"/>
    <row r="485" ht="19.5" customHeight="1" x14ac:dyDescent="0.35"/>
    <row r="486" ht="19.5" customHeight="1" x14ac:dyDescent="0.35"/>
    <row r="487" ht="19.5" customHeight="1" x14ac:dyDescent="0.35"/>
    <row r="488" ht="19.5" customHeight="1" x14ac:dyDescent="0.35"/>
    <row r="489" ht="19.5" customHeight="1" x14ac:dyDescent="0.35"/>
    <row r="490" ht="19.5" customHeight="1" x14ac:dyDescent="0.35"/>
    <row r="491" ht="19.5" customHeight="1" x14ac:dyDescent="0.35"/>
    <row r="492" ht="19.5" customHeight="1" x14ac:dyDescent="0.35"/>
    <row r="493" ht="19.5" customHeight="1" x14ac:dyDescent="0.35"/>
    <row r="494" ht="19.5" customHeight="1" x14ac:dyDescent="0.35"/>
    <row r="495" ht="19.5" customHeight="1" x14ac:dyDescent="0.35"/>
    <row r="496" ht="19.5" customHeight="1" x14ac:dyDescent="0.35"/>
    <row r="497" ht="19.5" customHeight="1" x14ac:dyDescent="0.35"/>
    <row r="498" ht="19.5" customHeight="1" x14ac:dyDescent="0.35"/>
    <row r="499" ht="19.5" customHeight="1" x14ac:dyDescent="0.35"/>
    <row r="500" ht="19.5" customHeight="1" x14ac:dyDescent="0.35"/>
    <row r="501" ht="19.5" customHeight="1" x14ac:dyDescent="0.35"/>
    <row r="502" ht="19.5" customHeight="1" x14ac:dyDescent="0.35"/>
    <row r="503" ht="19.5" customHeight="1" x14ac:dyDescent="0.35"/>
    <row r="504" ht="19.5" customHeight="1" x14ac:dyDescent="0.35"/>
    <row r="505" ht="19.5" customHeight="1" x14ac:dyDescent="0.35"/>
    <row r="506" ht="19.5" customHeight="1" x14ac:dyDescent="0.35"/>
    <row r="507" ht="19.5" customHeight="1" x14ac:dyDescent="0.35"/>
    <row r="508" ht="19.5" customHeight="1" x14ac:dyDescent="0.35"/>
    <row r="509" ht="19.5" customHeight="1" x14ac:dyDescent="0.35"/>
    <row r="510" ht="19.5" customHeight="1" x14ac:dyDescent="0.35"/>
    <row r="511" ht="19.5" customHeight="1" x14ac:dyDescent="0.35"/>
    <row r="512" ht="19.5" customHeight="1" x14ac:dyDescent="0.35"/>
    <row r="513" ht="19.5" customHeight="1" x14ac:dyDescent="0.35"/>
    <row r="514" ht="19.5" customHeight="1" x14ac:dyDescent="0.35"/>
    <row r="515" ht="19.5" customHeight="1" x14ac:dyDescent="0.35"/>
    <row r="516" ht="19.5" customHeight="1" x14ac:dyDescent="0.35"/>
    <row r="517" ht="19.5" customHeight="1" x14ac:dyDescent="0.35"/>
    <row r="518" ht="19.5" customHeight="1" x14ac:dyDescent="0.35"/>
    <row r="519" ht="19.5" customHeight="1" x14ac:dyDescent="0.35"/>
    <row r="520" ht="19.5" customHeight="1" x14ac:dyDescent="0.35"/>
    <row r="521" ht="19.5" customHeight="1" x14ac:dyDescent="0.35"/>
    <row r="522" ht="19.5" customHeight="1" x14ac:dyDescent="0.35"/>
    <row r="523" ht="19.5" customHeight="1" x14ac:dyDescent="0.35"/>
    <row r="524" ht="19.5" customHeight="1" x14ac:dyDescent="0.35"/>
    <row r="525" ht="19.5" customHeight="1" x14ac:dyDescent="0.35"/>
    <row r="526" ht="19.5" customHeight="1" x14ac:dyDescent="0.35"/>
    <row r="527" ht="19.5" customHeight="1" x14ac:dyDescent="0.35"/>
    <row r="528" ht="19.5" customHeight="1" x14ac:dyDescent="0.35"/>
    <row r="529" ht="19.5" customHeight="1" x14ac:dyDescent="0.35"/>
    <row r="530" ht="19.5" customHeight="1" x14ac:dyDescent="0.35"/>
    <row r="531" ht="19.5" customHeight="1" x14ac:dyDescent="0.35"/>
    <row r="532" ht="19.5" customHeight="1" x14ac:dyDescent="0.35"/>
    <row r="533" ht="19.5" customHeight="1" x14ac:dyDescent="0.35"/>
    <row r="534" ht="19.5" customHeight="1" x14ac:dyDescent="0.35"/>
    <row r="535" ht="19.5" customHeight="1" x14ac:dyDescent="0.35"/>
    <row r="536" ht="19.5" customHeight="1" x14ac:dyDescent="0.35"/>
    <row r="537" ht="19.5" customHeight="1" x14ac:dyDescent="0.35"/>
    <row r="538" ht="19.5" customHeight="1" x14ac:dyDescent="0.35"/>
    <row r="539" ht="19.5" customHeight="1" x14ac:dyDescent="0.35"/>
    <row r="540" ht="19.5" customHeight="1" x14ac:dyDescent="0.35"/>
    <row r="541" ht="19.5" customHeight="1" x14ac:dyDescent="0.35"/>
    <row r="542" ht="19.5" customHeight="1" x14ac:dyDescent="0.35"/>
    <row r="543" ht="19.5" customHeight="1" x14ac:dyDescent="0.35"/>
    <row r="544" ht="19.5" customHeight="1" x14ac:dyDescent="0.35"/>
    <row r="545" ht="19.5" customHeight="1" x14ac:dyDescent="0.35"/>
    <row r="546" ht="19.5" customHeight="1" x14ac:dyDescent="0.35"/>
    <row r="547" ht="19.5" customHeight="1" x14ac:dyDescent="0.35"/>
    <row r="548" ht="19.5" customHeight="1" x14ac:dyDescent="0.35"/>
    <row r="549" ht="19.5" customHeight="1" x14ac:dyDescent="0.35"/>
    <row r="550" ht="19.5" customHeight="1" x14ac:dyDescent="0.35"/>
    <row r="551" ht="19.5" customHeight="1" x14ac:dyDescent="0.35"/>
    <row r="552" ht="19.5" customHeight="1" x14ac:dyDescent="0.35"/>
    <row r="553" ht="19.5" customHeight="1" x14ac:dyDescent="0.35"/>
    <row r="554" ht="19.5" customHeight="1" x14ac:dyDescent="0.35"/>
    <row r="555" ht="19.5" customHeight="1" x14ac:dyDescent="0.35"/>
    <row r="556" ht="19.5" customHeight="1" x14ac:dyDescent="0.35"/>
    <row r="557" ht="19.5" customHeight="1" x14ac:dyDescent="0.35"/>
    <row r="558" ht="19.5" customHeight="1" x14ac:dyDescent="0.35"/>
    <row r="559" ht="19.5" customHeight="1" x14ac:dyDescent="0.35"/>
    <row r="560" ht="19.5" customHeight="1" x14ac:dyDescent="0.35"/>
    <row r="561" ht="19.5" customHeight="1" x14ac:dyDescent="0.35"/>
    <row r="562" ht="19.5" customHeight="1" x14ac:dyDescent="0.35"/>
    <row r="563" ht="19.5" customHeight="1" x14ac:dyDescent="0.35"/>
    <row r="564" ht="19.5" customHeight="1" x14ac:dyDescent="0.35"/>
    <row r="565" ht="19.5" customHeight="1" x14ac:dyDescent="0.35"/>
    <row r="566" ht="19.5" customHeight="1" x14ac:dyDescent="0.35"/>
    <row r="567" ht="19.5" customHeight="1" x14ac:dyDescent="0.35"/>
    <row r="568" ht="19.5" customHeight="1" x14ac:dyDescent="0.35"/>
    <row r="569" ht="19.5" customHeight="1" x14ac:dyDescent="0.35"/>
    <row r="570" ht="19.5" customHeight="1" x14ac:dyDescent="0.35"/>
    <row r="571" ht="19.5" customHeight="1" x14ac:dyDescent="0.35"/>
    <row r="572" ht="19.5" customHeight="1" x14ac:dyDescent="0.35"/>
    <row r="573" ht="19.5" customHeight="1" x14ac:dyDescent="0.35"/>
    <row r="574" ht="19.5" customHeight="1" x14ac:dyDescent="0.35"/>
    <row r="575" ht="19.5" customHeight="1" x14ac:dyDescent="0.35"/>
    <row r="576" ht="19.5" customHeight="1" x14ac:dyDescent="0.35"/>
    <row r="577" ht="19.5" customHeight="1" x14ac:dyDescent="0.35"/>
    <row r="578" ht="19.5" customHeight="1" x14ac:dyDescent="0.35"/>
    <row r="579" ht="19.5" customHeight="1" x14ac:dyDescent="0.35"/>
    <row r="580" ht="19.5" customHeight="1" x14ac:dyDescent="0.35"/>
    <row r="581" ht="19.5" customHeight="1" x14ac:dyDescent="0.35"/>
    <row r="582" ht="19.5" customHeight="1" x14ac:dyDescent="0.35"/>
    <row r="583" ht="19.5" customHeight="1" x14ac:dyDescent="0.35"/>
    <row r="584" ht="19.5" customHeight="1" x14ac:dyDescent="0.35"/>
    <row r="585" ht="19.5" customHeight="1" x14ac:dyDescent="0.35"/>
    <row r="586" ht="19.5" customHeight="1" x14ac:dyDescent="0.35"/>
    <row r="587" ht="19.5" customHeight="1" x14ac:dyDescent="0.35"/>
    <row r="588" ht="19.5" customHeight="1" x14ac:dyDescent="0.35"/>
    <row r="589" ht="19.5" customHeight="1" x14ac:dyDescent="0.35"/>
    <row r="590" ht="19.5" customHeight="1" x14ac:dyDescent="0.35"/>
    <row r="591" ht="19.5" customHeight="1" x14ac:dyDescent="0.35"/>
    <row r="592" ht="19.5" customHeight="1" x14ac:dyDescent="0.35"/>
    <row r="593" ht="19.5" customHeight="1" x14ac:dyDescent="0.35"/>
    <row r="594" ht="19.5" customHeight="1" x14ac:dyDescent="0.35"/>
    <row r="595" ht="19.5" customHeight="1" x14ac:dyDescent="0.35"/>
    <row r="596" ht="19.5" customHeight="1" x14ac:dyDescent="0.35"/>
    <row r="597" ht="19.5" customHeight="1" x14ac:dyDescent="0.35"/>
    <row r="598" ht="19.5" customHeight="1" x14ac:dyDescent="0.35"/>
    <row r="599" ht="19.5" customHeight="1" x14ac:dyDescent="0.35"/>
    <row r="600" ht="19.5" customHeight="1" x14ac:dyDescent="0.35"/>
    <row r="601" ht="19.5" customHeight="1" x14ac:dyDescent="0.35"/>
    <row r="602" ht="19.5" customHeight="1" x14ac:dyDescent="0.35"/>
    <row r="603" ht="19.5" customHeight="1" x14ac:dyDescent="0.35"/>
    <row r="604" ht="19.5" customHeight="1" x14ac:dyDescent="0.35"/>
    <row r="605" ht="19.5" customHeight="1" x14ac:dyDescent="0.35"/>
    <row r="606" ht="19.5" customHeight="1" x14ac:dyDescent="0.35"/>
    <row r="607" ht="19.5" customHeight="1" x14ac:dyDescent="0.35"/>
    <row r="608" ht="19.5" customHeight="1" x14ac:dyDescent="0.35"/>
    <row r="609" ht="19.5" customHeight="1" x14ac:dyDescent="0.35"/>
    <row r="610" ht="19.5" customHeight="1" x14ac:dyDescent="0.35"/>
    <row r="611" ht="19.5" customHeight="1" x14ac:dyDescent="0.35"/>
    <row r="612" ht="19.5" customHeight="1" x14ac:dyDescent="0.35"/>
    <row r="613" ht="19.5" customHeight="1" x14ac:dyDescent="0.35"/>
    <row r="614" ht="19.5" customHeight="1" x14ac:dyDescent="0.35"/>
    <row r="615" ht="19.5" customHeight="1" x14ac:dyDescent="0.35"/>
    <row r="616" ht="19.5" customHeight="1" x14ac:dyDescent="0.35"/>
    <row r="617" ht="19.5" customHeight="1" x14ac:dyDescent="0.35"/>
    <row r="618" ht="19.5" customHeight="1" x14ac:dyDescent="0.35"/>
    <row r="619" ht="19.5" customHeight="1" x14ac:dyDescent="0.35"/>
    <row r="620" ht="19.5" customHeight="1" x14ac:dyDescent="0.35"/>
    <row r="621" ht="19.5" customHeight="1" x14ac:dyDescent="0.35"/>
    <row r="622" ht="19.5" customHeight="1" x14ac:dyDescent="0.35"/>
    <row r="623" ht="19.5" customHeight="1" x14ac:dyDescent="0.35"/>
    <row r="624" ht="19.5" customHeight="1" x14ac:dyDescent="0.35"/>
    <row r="625" ht="19.5" customHeight="1" x14ac:dyDescent="0.35"/>
    <row r="626" ht="19.5" customHeight="1" x14ac:dyDescent="0.35"/>
    <row r="627" ht="19.5" customHeight="1" x14ac:dyDescent="0.35"/>
    <row r="628" ht="19.5" customHeight="1" x14ac:dyDescent="0.35"/>
    <row r="629" ht="19.5" customHeight="1" x14ac:dyDescent="0.35"/>
    <row r="630" ht="19.5" customHeight="1" x14ac:dyDescent="0.35"/>
    <row r="631" ht="19.5" customHeight="1" x14ac:dyDescent="0.35"/>
    <row r="632" ht="19.5" customHeight="1" x14ac:dyDescent="0.35"/>
    <row r="633" ht="19.5" customHeight="1" x14ac:dyDescent="0.35"/>
    <row r="634" ht="19.5" customHeight="1" x14ac:dyDescent="0.35"/>
    <row r="635" ht="19.5" customHeight="1" x14ac:dyDescent="0.35"/>
    <row r="636" ht="19.5" customHeight="1" x14ac:dyDescent="0.35"/>
    <row r="637" ht="19.5" customHeight="1" x14ac:dyDescent="0.35"/>
    <row r="638" ht="19.5" customHeight="1" x14ac:dyDescent="0.35"/>
    <row r="639" ht="19.5" customHeight="1" x14ac:dyDescent="0.35"/>
    <row r="640" ht="19.5" customHeight="1" x14ac:dyDescent="0.35"/>
    <row r="641" ht="19.5" customHeight="1" x14ac:dyDescent="0.35"/>
    <row r="642" ht="19.5" customHeight="1" x14ac:dyDescent="0.35"/>
    <row r="643" ht="19.5" customHeight="1" x14ac:dyDescent="0.35"/>
    <row r="644" ht="19.5" customHeight="1" x14ac:dyDescent="0.35"/>
    <row r="645" ht="19.5" customHeight="1" x14ac:dyDescent="0.35"/>
    <row r="646" ht="19.5" customHeight="1" x14ac:dyDescent="0.35"/>
    <row r="647" ht="19.5" customHeight="1" x14ac:dyDescent="0.35"/>
    <row r="648" ht="19.5" customHeight="1" x14ac:dyDescent="0.35"/>
    <row r="649" ht="19.5" customHeight="1" x14ac:dyDescent="0.35"/>
    <row r="650" ht="19.5" customHeight="1" x14ac:dyDescent="0.35"/>
    <row r="651" ht="19.5" customHeight="1" x14ac:dyDescent="0.35"/>
    <row r="652" ht="19.5" customHeight="1" x14ac:dyDescent="0.35"/>
    <row r="653" ht="19.5" customHeight="1" x14ac:dyDescent="0.35"/>
    <row r="654" ht="19.5" customHeight="1" x14ac:dyDescent="0.35"/>
    <row r="655" ht="19.5" customHeight="1" x14ac:dyDescent="0.35"/>
    <row r="656" ht="19.5" customHeight="1" x14ac:dyDescent="0.35"/>
    <row r="657" ht="19.5" customHeight="1" x14ac:dyDescent="0.35"/>
    <row r="658" ht="19.5" customHeight="1" x14ac:dyDescent="0.35"/>
    <row r="659" ht="19.5" customHeight="1" x14ac:dyDescent="0.35"/>
    <row r="660" ht="19.5" customHeight="1" x14ac:dyDescent="0.35"/>
    <row r="661" ht="19.5" customHeight="1" x14ac:dyDescent="0.35"/>
    <row r="662" ht="19.5" customHeight="1" x14ac:dyDescent="0.35"/>
    <row r="663" ht="19.5" customHeight="1" x14ac:dyDescent="0.35"/>
    <row r="664" ht="19.5" customHeight="1" x14ac:dyDescent="0.35"/>
    <row r="665" ht="19.5" customHeight="1" x14ac:dyDescent="0.35"/>
    <row r="666" ht="19.5" customHeight="1" x14ac:dyDescent="0.35"/>
    <row r="667" ht="19.5" customHeight="1" x14ac:dyDescent="0.35"/>
    <row r="668" ht="19.5" customHeight="1" x14ac:dyDescent="0.35"/>
    <row r="669" ht="19.5" customHeight="1" x14ac:dyDescent="0.35"/>
    <row r="670" ht="19.5" customHeight="1" x14ac:dyDescent="0.35"/>
    <row r="671" ht="19.5" customHeight="1" x14ac:dyDescent="0.35"/>
    <row r="672" ht="19.5" customHeight="1" x14ac:dyDescent="0.35"/>
    <row r="673" ht="19.5" customHeight="1" x14ac:dyDescent="0.35"/>
    <row r="674" ht="19.5" customHeight="1" x14ac:dyDescent="0.35"/>
    <row r="675" ht="19.5" customHeight="1" x14ac:dyDescent="0.35"/>
    <row r="676" ht="19.5" customHeight="1" x14ac:dyDescent="0.35"/>
    <row r="677" ht="19.5" customHeight="1" x14ac:dyDescent="0.35"/>
    <row r="678" ht="19.5" customHeight="1" x14ac:dyDescent="0.35"/>
    <row r="679" ht="19.5" customHeight="1" x14ac:dyDescent="0.35"/>
    <row r="680" ht="19.5" customHeight="1" x14ac:dyDescent="0.35"/>
    <row r="681" ht="19.5" customHeight="1" x14ac:dyDescent="0.35"/>
    <row r="682" ht="19.5" customHeight="1" x14ac:dyDescent="0.35"/>
    <row r="683" ht="19.5" customHeight="1" x14ac:dyDescent="0.35"/>
    <row r="684" ht="19.5" customHeight="1" x14ac:dyDescent="0.35"/>
    <row r="685" ht="19.5" customHeight="1" x14ac:dyDescent="0.35"/>
    <row r="686" ht="19.5" customHeight="1" x14ac:dyDescent="0.35"/>
    <row r="687" ht="19.5" customHeight="1" x14ac:dyDescent="0.35"/>
    <row r="688" ht="19.5" customHeight="1" x14ac:dyDescent="0.35"/>
    <row r="689" ht="19.5" customHeight="1" x14ac:dyDescent="0.35"/>
    <row r="690" ht="19.5" customHeight="1" x14ac:dyDescent="0.35"/>
    <row r="691" ht="19.5" customHeight="1" x14ac:dyDescent="0.35"/>
    <row r="692" ht="19.5" customHeight="1" x14ac:dyDescent="0.35"/>
    <row r="693" ht="19.5" customHeight="1" x14ac:dyDescent="0.35"/>
    <row r="694" ht="19.5" customHeight="1" x14ac:dyDescent="0.35"/>
    <row r="695" ht="19.5" customHeight="1" x14ac:dyDescent="0.35"/>
    <row r="696" ht="19.5" customHeight="1" x14ac:dyDescent="0.35"/>
    <row r="697" ht="19.5" customHeight="1" x14ac:dyDescent="0.35"/>
    <row r="698" ht="19.5" customHeight="1" x14ac:dyDescent="0.35"/>
    <row r="699" ht="19.5" customHeight="1" x14ac:dyDescent="0.35"/>
    <row r="700" ht="19.5" customHeight="1" x14ac:dyDescent="0.35"/>
    <row r="701" ht="19.5" customHeight="1" x14ac:dyDescent="0.35"/>
    <row r="702" ht="19.5" customHeight="1" x14ac:dyDescent="0.35"/>
    <row r="703" ht="19.5" customHeight="1" x14ac:dyDescent="0.35"/>
    <row r="704" ht="19.5" customHeight="1" x14ac:dyDescent="0.35"/>
    <row r="705" ht="19.5" customHeight="1" x14ac:dyDescent="0.35"/>
    <row r="706" ht="19.5" customHeight="1" x14ac:dyDescent="0.35"/>
    <row r="707" ht="19.5" customHeight="1" x14ac:dyDescent="0.35"/>
    <row r="708" ht="19.5" customHeight="1" x14ac:dyDescent="0.35"/>
    <row r="709" ht="19.5" customHeight="1" x14ac:dyDescent="0.35"/>
    <row r="710" ht="19.5" customHeight="1" x14ac:dyDescent="0.35"/>
    <row r="711" ht="19.5" customHeight="1" x14ac:dyDescent="0.35"/>
    <row r="712" ht="19.5" customHeight="1" x14ac:dyDescent="0.35"/>
    <row r="713" ht="19.5" customHeight="1" x14ac:dyDescent="0.35"/>
    <row r="714" ht="19.5" customHeight="1" x14ac:dyDescent="0.35"/>
    <row r="715" ht="19.5" customHeight="1" x14ac:dyDescent="0.35"/>
    <row r="716" ht="19.5" customHeight="1" x14ac:dyDescent="0.35"/>
    <row r="717" ht="19.5" customHeight="1" x14ac:dyDescent="0.35"/>
    <row r="718" ht="19.5" customHeight="1" x14ac:dyDescent="0.35"/>
    <row r="719" ht="19.5" customHeight="1" x14ac:dyDescent="0.35"/>
    <row r="720" ht="19.5" customHeight="1" x14ac:dyDescent="0.35"/>
    <row r="721" ht="19.5" customHeight="1" x14ac:dyDescent="0.35"/>
    <row r="722" ht="19.5" customHeight="1" x14ac:dyDescent="0.35"/>
    <row r="723" ht="19.5" customHeight="1" x14ac:dyDescent="0.35"/>
    <row r="724" ht="19.5" customHeight="1" x14ac:dyDescent="0.35"/>
    <row r="725" ht="19.5" customHeight="1" x14ac:dyDescent="0.35"/>
    <row r="726" ht="19.5" customHeight="1" x14ac:dyDescent="0.35"/>
    <row r="727" ht="19.5" customHeight="1" x14ac:dyDescent="0.35"/>
    <row r="728" ht="19.5" customHeight="1" x14ac:dyDescent="0.35"/>
    <row r="729" ht="19.5" customHeight="1" x14ac:dyDescent="0.35"/>
    <row r="730" ht="19.5" customHeight="1" x14ac:dyDescent="0.35"/>
    <row r="731" ht="19.5" customHeight="1" x14ac:dyDescent="0.35"/>
    <row r="732" ht="19.5" customHeight="1" x14ac:dyDescent="0.35"/>
    <row r="733" ht="19.5" customHeight="1" x14ac:dyDescent="0.35"/>
    <row r="734" ht="19.5" customHeight="1" x14ac:dyDescent="0.35"/>
    <row r="735" ht="19.5" customHeight="1" x14ac:dyDescent="0.35"/>
    <row r="736" ht="19.5" customHeight="1" x14ac:dyDescent="0.35"/>
    <row r="737" ht="19.5" customHeight="1" x14ac:dyDescent="0.35"/>
    <row r="738" ht="19.5" customHeight="1" x14ac:dyDescent="0.35"/>
    <row r="739" ht="19.5" customHeight="1" x14ac:dyDescent="0.35"/>
    <row r="740" ht="19.5" customHeight="1" x14ac:dyDescent="0.35"/>
    <row r="741" ht="19.5" customHeight="1" x14ac:dyDescent="0.35"/>
    <row r="742" ht="19.5" customHeight="1" x14ac:dyDescent="0.35"/>
    <row r="743" ht="19.5" customHeight="1" x14ac:dyDescent="0.35"/>
    <row r="744" ht="19.5" customHeight="1" x14ac:dyDescent="0.35"/>
    <row r="745" ht="19.5" customHeight="1" x14ac:dyDescent="0.35"/>
    <row r="746" ht="19.5" customHeight="1" x14ac:dyDescent="0.35"/>
    <row r="747" ht="19.5" customHeight="1" x14ac:dyDescent="0.35"/>
    <row r="748" ht="19.5" customHeight="1" x14ac:dyDescent="0.35"/>
    <row r="749" ht="19.5" customHeight="1" x14ac:dyDescent="0.35"/>
    <row r="750" ht="19.5" customHeight="1" x14ac:dyDescent="0.35"/>
    <row r="751" ht="19.5" customHeight="1" x14ac:dyDescent="0.35"/>
    <row r="752" ht="19.5" customHeight="1" x14ac:dyDescent="0.35"/>
    <row r="753" ht="19.5" customHeight="1" x14ac:dyDescent="0.35"/>
    <row r="754" ht="19.5" customHeight="1" x14ac:dyDescent="0.35"/>
    <row r="755" ht="19.5" customHeight="1" x14ac:dyDescent="0.35"/>
    <row r="756" ht="19.5" customHeight="1" x14ac:dyDescent="0.35"/>
    <row r="757" ht="19.5" customHeight="1" x14ac:dyDescent="0.35"/>
    <row r="758" ht="19.5" customHeight="1" x14ac:dyDescent="0.35"/>
    <row r="759" ht="19.5" customHeight="1" x14ac:dyDescent="0.35"/>
    <row r="760" ht="19.5" customHeight="1" x14ac:dyDescent="0.35"/>
    <row r="761" ht="19.5" customHeight="1" x14ac:dyDescent="0.35"/>
    <row r="762" ht="19.5" customHeight="1" x14ac:dyDescent="0.35"/>
    <row r="763" ht="19.5" customHeight="1" x14ac:dyDescent="0.35"/>
    <row r="764" ht="19.5" customHeight="1" x14ac:dyDescent="0.35"/>
    <row r="765" ht="19.5" customHeight="1" x14ac:dyDescent="0.35"/>
    <row r="766" ht="19.5" customHeight="1" x14ac:dyDescent="0.35"/>
    <row r="767" ht="19.5" customHeight="1" x14ac:dyDescent="0.35"/>
    <row r="768" ht="19.5" customHeight="1" x14ac:dyDescent="0.35"/>
    <row r="769" ht="19.5" customHeight="1" x14ac:dyDescent="0.35"/>
    <row r="770" ht="19.5" customHeight="1" x14ac:dyDescent="0.35"/>
    <row r="771" ht="19.5" customHeight="1" x14ac:dyDescent="0.35"/>
    <row r="772" ht="19.5" customHeight="1" x14ac:dyDescent="0.35"/>
    <row r="773" ht="19.5" customHeight="1" x14ac:dyDescent="0.35"/>
    <row r="774" ht="19.5" customHeight="1" x14ac:dyDescent="0.35"/>
    <row r="775" ht="19.5" customHeight="1" x14ac:dyDescent="0.35"/>
    <row r="776" ht="19.5" customHeight="1" x14ac:dyDescent="0.35"/>
    <row r="777" ht="19.5" customHeight="1" x14ac:dyDescent="0.35"/>
    <row r="778" ht="19.5" customHeight="1" x14ac:dyDescent="0.35"/>
    <row r="779" ht="19.5" customHeight="1" x14ac:dyDescent="0.35"/>
    <row r="780" ht="19.5" customHeight="1" x14ac:dyDescent="0.35"/>
    <row r="781" ht="19.5" customHeight="1" x14ac:dyDescent="0.35"/>
    <row r="782" ht="19.5" customHeight="1" x14ac:dyDescent="0.35"/>
    <row r="783" ht="19.5" customHeight="1" x14ac:dyDescent="0.35"/>
    <row r="784" ht="19.5" customHeight="1" x14ac:dyDescent="0.35"/>
    <row r="785" ht="19.5" customHeight="1" x14ac:dyDescent="0.35"/>
    <row r="786" ht="19.5" customHeight="1" x14ac:dyDescent="0.35"/>
    <row r="787" ht="19.5" customHeight="1" x14ac:dyDescent="0.35"/>
    <row r="788" ht="19.5" customHeight="1" x14ac:dyDescent="0.35"/>
    <row r="789" ht="19.5" customHeight="1" x14ac:dyDescent="0.35"/>
    <row r="790" ht="19.5" customHeight="1" x14ac:dyDescent="0.35"/>
    <row r="791" ht="19.5" customHeight="1" x14ac:dyDescent="0.35"/>
    <row r="792" ht="19.5" customHeight="1" x14ac:dyDescent="0.35"/>
    <row r="793" ht="19.5" customHeight="1" x14ac:dyDescent="0.35"/>
    <row r="794" ht="19.5" customHeight="1" x14ac:dyDescent="0.35"/>
    <row r="795" ht="19.5" customHeight="1" x14ac:dyDescent="0.35"/>
    <row r="796" ht="19.5" customHeight="1" x14ac:dyDescent="0.35"/>
    <row r="797" ht="19.5" customHeight="1" x14ac:dyDescent="0.35"/>
    <row r="798" ht="19.5" customHeight="1" x14ac:dyDescent="0.35"/>
    <row r="799" ht="19.5" customHeight="1" x14ac:dyDescent="0.35"/>
    <row r="800" ht="19.5" customHeight="1" x14ac:dyDescent="0.35"/>
    <row r="801" ht="19.5" customHeight="1" x14ac:dyDescent="0.35"/>
    <row r="802" ht="19.5" customHeight="1" x14ac:dyDescent="0.35"/>
    <row r="803" ht="19.5" customHeight="1" x14ac:dyDescent="0.35"/>
    <row r="804" ht="19.5" customHeight="1" x14ac:dyDescent="0.35"/>
    <row r="805" ht="19.5" customHeight="1" x14ac:dyDescent="0.35"/>
    <row r="806" ht="19.5" customHeight="1" x14ac:dyDescent="0.35"/>
    <row r="807" ht="19.5" customHeight="1" x14ac:dyDescent="0.35"/>
    <row r="808" ht="19.5" customHeight="1" x14ac:dyDescent="0.35"/>
    <row r="809" ht="19.5" customHeight="1" x14ac:dyDescent="0.35"/>
    <row r="810" ht="19.5" customHeight="1" x14ac:dyDescent="0.35"/>
    <row r="811" ht="19.5" customHeight="1" x14ac:dyDescent="0.35"/>
    <row r="812" ht="19.5" customHeight="1" x14ac:dyDescent="0.35"/>
    <row r="813" ht="19.5" customHeight="1" x14ac:dyDescent="0.35"/>
    <row r="814" ht="19.5" customHeight="1" x14ac:dyDescent="0.35"/>
    <row r="815" ht="19.5" customHeight="1" x14ac:dyDescent="0.35"/>
    <row r="816" ht="19.5" customHeight="1" x14ac:dyDescent="0.35"/>
    <row r="817" ht="19.5" customHeight="1" x14ac:dyDescent="0.35"/>
    <row r="818" ht="19.5" customHeight="1" x14ac:dyDescent="0.35"/>
    <row r="819" ht="19.5" customHeight="1" x14ac:dyDescent="0.35"/>
    <row r="820" ht="19.5" customHeight="1" x14ac:dyDescent="0.35"/>
    <row r="821" ht="19.5" customHeight="1" x14ac:dyDescent="0.35"/>
    <row r="822" ht="19.5" customHeight="1" x14ac:dyDescent="0.35"/>
    <row r="823" ht="19.5" customHeight="1" x14ac:dyDescent="0.35"/>
    <row r="824" ht="19.5" customHeight="1" x14ac:dyDescent="0.35"/>
    <row r="825" ht="19.5" customHeight="1" x14ac:dyDescent="0.35"/>
    <row r="826" ht="19.5" customHeight="1" x14ac:dyDescent="0.35"/>
    <row r="827" ht="19.5" customHeight="1" x14ac:dyDescent="0.35"/>
    <row r="828" ht="19.5" customHeight="1" x14ac:dyDescent="0.35"/>
    <row r="829" ht="19.5" customHeight="1" x14ac:dyDescent="0.35"/>
    <row r="830" ht="19.5" customHeight="1" x14ac:dyDescent="0.35"/>
    <row r="831" ht="19.5" customHeight="1" x14ac:dyDescent="0.35"/>
    <row r="832" ht="19.5" customHeight="1" x14ac:dyDescent="0.35"/>
    <row r="833" ht="19.5" customHeight="1" x14ac:dyDescent="0.35"/>
    <row r="834" ht="19.5" customHeight="1" x14ac:dyDescent="0.35"/>
    <row r="835" ht="19.5" customHeight="1" x14ac:dyDescent="0.35"/>
    <row r="836" ht="19.5" customHeight="1" x14ac:dyDescent="0.35"/>
    <row r="837" ht="19.5" customHeight="1" x14ac:dyDescent="0.35"/>
    <row r="838" ht="19.5" customHeight="1" x14ac:dyDescent="0.35"/>
    <row r="839" ht="19.5" customHeight="1" x14ac:dyDescent="0.35"/>
    <row r="840" ht="19.5" customHeight="1" x14ac:dyDescent="0.35"/>
    <row r="841" ht="19.5" customHeight="1" x14ac:dyDescent="0.35"/>
    <row r="842" ht="19.5" customHeight="1" x14ac:dyDescent="0.35"/>
    <row r="843" ht="19.5" customHeight="1" x14ac:dyDescent="0.35"/>
    <row r="844" ht="19.5" customHeight="1" x14ac:dyDescent="0.35"/>
    <row r="845" ht="19.5" customHeight="1" x14ac:dyDescent="0.35"/>
    <row r="846" ht="19.5" customHeight="1" x14ac:dyDescent="0.35"/>
    <row r="847" ht="19.5" customHeight="1" x14ac:dyDescent="0.35"/>
    <row r="848" ht="19.5" customHeight="1" x14ac:dyDescent="0.35"/>
    <row r="849" ht="19.5" customHeight="1" x14ac:dyDescent="0.35"/>
    <row r="850" ht="19.5" customHeight="1" x14ac:dyDescent="0.35"/>
    <row r="851" ht="19.5" customHeight="1" x14ac:dyDescent="0.35"/>
    <row r="852" ht="19.5" customHeight="1" x14ac:dyDescent="0.35"/>
    <row r="853" ht="19.5" customHeight="1" x14ac:dyDescent="0.35"/>
    <row r="854" ht="19.5" customHeight="1" x14ac:dyDescent="0.35"/>
    <row r="855" ht="19.5" customHeight="1" x14ac:dyDescent="0.35"/>
    <row r="856" ht="19.5" customHeight="1" x14ac:dyDescent="0.35"/>
    <row r="857" ht="19.5" customHeight="1" x14ac:dyDescent="0.35"/>
    <row r="858" ht="19.5" customHeight="1" x14ac:dyDescent="0.35"/>
    <row r="859" ht="19.5" customHeight="1" x14ac:dyDescent="0.35"/>
    <row r="860" ht="19.5" customHeight="1" x14ac:dyDescent="0.35"/>
    <row r="861" ht="19.5" customHeight="1" x14ac:dyDescent="0.35"/>
    <row r="862" ht="19.5" customHeight="1" x14ac:dyDescent="0.35"/>
    <row r="863" ht="19.5" customHeight="1" x14ac:dyDescent="0.35"/>
    <row r="864" ht="19.5" customHeight="1" x14ac:dyDescent="0.35"/>
    <row r="865" ht="19.5" customHeight="1" x14ac:dyDescent="0.35"/>
    <row r="866" ht="19.5" customHeight="1" x14ac:dyDescent="0.35"/>
    <row r="867" ht="19.5" customHeight="1" x14ac:dyDescent="0.35"/>
    <row r="868" ht="19.5" customHeight="1" x14ac:dyDescent="0.35"/>
    <row r="869" ht="19.5" customHeight="1" x14ac:dyDescent="0.35"/>
    <row r="870" ht="19.5" customHeight="1" x14ac:dyDescent="0.35"/>
    <row r="871" ht="19.5" customHeight="1" x14ac:dyDescent="0.35"/>
    <row r="872" ht="19.5" customHeight="1" x14ac:dyDescent="0.35"/>
    <row r="873" ht="19.5" customHeight="1" x14ac:dyDescent="0.35"/>
    <row r="874" ht="19.5" customHeight="1" x14ac:dyDescent="0.35"/>
    <row r="875" ht="19.5" customHeight="1" x14ac:dyDescent="0.35"/>
    <row r="876" ht="19.5" customHeight="1" x14ac:dyDescent="0.35"/>
    <row r="877" ht="19.5" customHeight="1" x14ac:dyDescent="0.35"/>
    <row r="878" ht="19.5" customHeight="1" x14ac:dyDescent="0.35"/>
    <row r="879" ht="19.5" customHeight="1" x14ac:dyDescent="0.35"/>
    <row r="880" ht="19.5" customHeight="1" x14ac:dyDescent="0.35"/>
    <row r="881" ht="19.5" customHeight="1" x14ac:dyDescent="0.35"/>
    <row r="882" ht="19.5" customHeight="1" x14ac:dyDescent="0.35"/>
    <row r="883" ht="19.5" customHeight="1" x14ac:dyDescent="0.35"/>
    <row r="884" ht="19.5" customHeight="1" x14ac:dyDescent="0.35"/>
    <row r="885" ht="19.5" customHeight="1" x14ac:dyDescent="0.35"/>
    <row r="886" ht="19.5" customHeight="1" x14ac:dyDescent="0.35"/>
    <row r="887" ht="19.5" customHeight="1" x14ac:dyDescent="0.35"/>
    <row r="888" ht="19.5" customHeight="1" x14ac:dyDescent="0.35"/>
    <row r="889" ht="19.5" customHeight="1" x14ac:dyDescent="0.35"/>
    <row r="890" ht="19.5" customHeight="1" x14ac:dyDescent="0.35"/>
    <row r="891" ht="19.5" customHeight="1" x14ac:dyDescent="0.35"/>
    <row r="892" ht="19.5" customHeight="1" x14ac:dyDescent="0.35"/>
    <row r="893" ht="19.5" customHeight="1" x14ac:dyDescent="0.35"/>
    <row r="894" ht="19.5" customHeight="1" x14ac:dyDescent="0.35"/>
    <row r="895" ht="19.5" customHeight="1" x14ac:dyDescent="0.35"/>
    <row r="896" ht="19.5" customHeight="1" x14ac:dyDescent="0.35"/>
    <row r="897" ht="19.5" customHeight="1" x14ac:dyDescent="0.35"/>
    <row r="898" ht="19.5" customHeight="1" x14ac:dyDescent="0.35"/>
    <row r="899" ht="19.5" customHeight="1" x14ac:dyDescent="0.35"/>
    <row r="900" ht="19.5" customHeight="1" x14ac:dyDescent="0.35"/>
    <row r="901" ht="19.5" customHeight="1" x14ac:dyDescent="0.35"/>
    <row r="902" ht="19.5" customHeight="1" x14ac:dyDescent="0.35"/>
    <row r="903" ht="19.5" customHeight="1" x14ac:dyDescent="0.35"/>
    <row r="904" ht="19.5" customHeight="1" x14ac:dyDescent="0.35"/>
    <row r="905" ht="19.5" customHeight="1" x14ac:dyDescent="0.35"/>
    <row r="906" ht="19.5" customHeight="1" x14ac:dyDescent="0.35"/>
    <row r="907" ht="19.5" customHeight="1" x14ac:dyDescent="0.35"/>
    <row r="908" ht="19.5" customHeight="1" x14ac:dyDescent="0.35"/>
    <row r="909" ht="19.5" customHeight="1" x14ac:dyDescent="0.35"/>
    <row r="910" ht="19.5" customHeight="1" x14ac:dyDescent="0.35"/>
    <row r="911" ht="19.5" customHeight="1" x14ac:dyDescent="0.35"/>
    <row r="912" ht="19.5" customHeight="1" x14ac:dyDescent="0.35"/>
    <row r="913" ht="19.5" customHeight="1" x14ac:dyDescent="0.35"/>
    <row r="914" ht="19.5" customHeight="1" x14ac:dyDescent="0.35"/>
    <row r="915" ht="19.5" customHeight="1" x14ac:dyDescent="0.35"/>
    <row r="916" ht="19.5" customHeight="1" x14ac:dyDescent="0.35"/>
    <row r="917" ht="19.5" customHeight="1" x14ac:dyDescent="0.35"/>
    <row r="918" ht="19.5" customHeight="1" x14ac:dyDescent="0.35"/>
    <row r="919" ht="19.5" customHeight="1" x14ac:dyDescent="0.35"/>
    <row r="920" ht="19.5" customHeight="1" x14ac:dyDescent="0.35"/>
    <row r="921" ht="19.5" customHeight="1" x14ac:dyDescent="0.35"/>
    <row r="922" ht="19.5" customHeight="1" x14ac:dyDescent="0.35"/>
    <row r="923" ht="19.5" customHeight="1" x14ac:dyDescent="0.35"/>
    <row r="924" ht="19.5" customHeight="1" x14ac:dyDescent="0.35"/>
    <row r="925" ht="19.5" customHeight="1" x14ac:dyDescent="0.35"/>
    <row r="926" ht="19.5" customHeight="1" x14ac:dyDescent="0.35"/>
    <row r="927" ht="19.5" customHeight="1" x14ac:dyDescent="0.35"/>
    <row r="928" ht="19.5" customHeight="1" x14ac:dyDescent="0.35"/>
    <row r="929" ht="19.5" customHeight="1" x14ac:dyDescent="0.35"/>
    <row r="930" ht="19.5" customHeight="1" x14ac:dyDescent="0.35"/>
    <row r="931" ht="19.5" customHeight="1" x14ac:dyDescent="0.35"/>
    <row r="932" ht="19.5" customHeight="1" x14ac:dyDescent="0.35"/>
    <row r="933" ht="19.5" customHeight="1" x14ac:dyDescent="0.35"/>
    <row r="934" ht="19.5" customHeight="1" x14ac:dyDescent="0.35"/>
    <row r="935" ht="19.5" customHeight="1" x14ac:dyDescent="0.35"/>
    <row r="936" ht="19.5" customHeight="1" x14ac:dyDescent="0.35"/>
    <row r="937" ht="19.5" customHeight="1" x14ac:dyDescent="0.35"/>
    <row r="938" ht="19.5" customHeight="1" x14ac:dyDescent="0.35"/>
    <row r="939" ht="19.5" customHeight="1" x14ac:dyDescent="0.35"/>
    <row r="940" ht="19.5" customHeight="1" x14ac:dyDescent="0.35"/>
    <row r="941" ht="19.5" customHeight="1" x14ac:dyDescent="0.35"/>
    <row r="942" ht="19.5" customHeight="1" x14ac:dyDescent="0.35"/>
    <row r="943" ht="19.5" customHeight="1" x14ac:dyDescent="0.35"/>
    <row r="944" ht="19.5" customHeight="1" x14ac:dyDescent="0.35"/>
    <row r="945" ht="19.5" customHeight="1" x14ac:dyDescent="0.35"/>
    <row r="946" ht="19.5" customHeight="1" x14ac:dyDescent="0.35"/>
    <row r="947" ht="19.5" customHeight="1" x14ac:dyDescent="0.35"/>
    <row r="948" ht="19.5" customHeight="1" x14ac:dyDescent="0.35"/>
    <row r="949" ht="19.5" customHeight="1" x14ac:dyDescent="0.35"/>
    <row r="950" ht="19.5" customHeight="1" x14ac:dyDescent="0.35"/>
    <row r="951" ht="19.5" customHeight="1" x14ac:dyDescent="0.35"/>
    <row r="952" ht="19.5" customHeight="1" x14ac:dyDescent="0.35"/>
    <row r="953" ht="19.5" customHeight="1" x14ac:dyDescent="0.35"/>
    <row r="954" ht="19.5" customHeight="1" x14ac:dyDescent="0.35"/>
    <row r="955" ht="19.5" customHeight="1" x14ac:dyDescent="0.35"/>
    <row r="956" ht="19.5" customHeight="1" x14ac:dyDescent="0.35"/>
    <row r="957" ht="19.5" customHeight="1" x14ac:dyDescent="0.35"/>
    <row r="958" ht="19.5" customHeight="1" x14ac:dyDescent="0.35"/>
    <row r="959" ht="19.5" customHeight="1" x14ac:dyDescent="0.35"/>
    <row r="960" ht="19.5" customHeight="1" x14ac:dyDescent="0.35"/>
    <row r="961" ht="19.5" customHeight="1" x14ac:dyDescent="0.35"/>
    <row r="962" ht="19.5" customHeight="1" x14ac:dyDescent="0.35"/>
    <row r="963" ht="19.5" customHeight="1" x14ac:dyDescent="0.35"/>
    <row r="964" ht="19.5" customHeight="1" x14ac:dyDescent="0.35"/>
    <row r="965" ht="19.5" customHeight="1" x14ac:dyDescent="0.35"/>
    <row r="966" ht="19.5" customHeight="1" x14ac:dyDescent="0.35"/>
    <row r="967" ht="19.5" customHeight="1" x14ac:dyDescent="0.35"/>
    <row r="968" ht="19.5" customHeight="1" x14ac:dyDescent="0.35"/>
    <row r="969" ht="19.5" customHeight="1" x14ac:dyDescent="0.35"/>
    <row r="970" ht="19.5" customHeight="1" x14ac:dyDescent="0.35"/>
    <row r="971" ht="19.5" customHeight="1" x14ac:dyDescent="0.35"/>
    <row r="972" ht="19.5" customHeight="1" x14ac:dyDescent="0.35"/>
    <row r="973" ht="19.5" customHeight="1" x14ac:dyDescent="0.35"/>
    <row r="974" ht="19.5" customHeight="1" x14ac:dyDescent="0.35"/>
    <row r="975" ht="19.5" customHeight="1" x14ac:dyDescent="0.35"/>
    <row r="976" ht="19.5" customHeight="1" x14ac:dyDescent="0.35"/>
    <row r="977" ht="19.5" customHeight="1" x14ac:dyDescent="0.35"/>
    <row r="978" ht="19.5" customHeight="1" x14ac:dyDescent="0.35"/>
    <row r="979" ht="19.5" customHeight="1" x14ac:dyDescent="0.35"/>
    <row r="980" ht="19.5" customHeight="1" x14ac:dyDescent="0.35"/>
    <row r="981" ht="19.5" customHeight="1" x14ac:dyDescent="0.35"/>
    <row r="982" ht="19.5" customHeight="1" x14ac:dyDescent="0.35"/>
    <row r="983" ht="19.5" customHeight="1" x14ac:dyDescent="0.35"/>
    <row r="984" ht="19.5" customHeight="1" x14ac:dyDescent="0.35"/>
    <row r="985" ht="19.5" customHeight="1" x14ac:dyDescent="0.35"/>
    <row r="986" ht="19.5" customHeight="1" x14ac:dyDescent="0.35"/>
    <row r="987" ht="19.5" customHeight="1" x14ac:dyDescent="0.35"/>
    <row r="988" ht="19.5" customHeight="1" x14ac:dyDescent="0.35"/>
    <row r="989" ht="19.5" customHeight="1" x14ac:dyDescent="0.35"/>
    <row r="990" ht="19.5" customHeight="1" x14ac:dyDescent="0.35"/>
    <row r="991" ht="19.5" customHeight="1" x14ac:dyDescent="0.35"/>
    <row r="992" ht="19.5" customHeight="1" x14ac:dyDescent="0.35"/>
    <row r="993" ht="19.5" customHeight="1" x14ac:dyDescent="0.35"/>
    <row r="994" ht="19.5" customHeight="1" x14ac:dyDescent="0.35"/>
    <row r="995" ht="19.5" customHeight="1" x14ac:dyDescent="0.35"/>
    <row r="996" ht="19.5" customHeight="1" x14ac:dyDescent="0.35"/>
    <row r="997" ht="19.5" customHeight="1" x14ac:dyDescent="0.35"/>
    <row r="998" ht="19.5" customHeight="1" x14ac:dyDescent="0.35"/>
    <row r="999" ht="19.5" customHeight="1" x14ac:dyDescent="0.35"/>
  </sheetData>
  <sheetProtection sheet="1" objects="1" scenarios="1" selectLockedCells="1"/>
  <mergeCells count="5">
    <mergeCell ref="H12:J12"/>
    <mergeCell ref="H13:J13"/>
    <mergeCell ref="A24:A25"/>
    <mergeCell ref="H31:J31"/>
    <mergeCell ref="H32:J32"/>
  </mergeCells>
  <conditionalFormatting sqref="E35">
    <cfRule type="expression" dxfId="11" priority="1">
      <formula>$H$14&lt;30</formula>
    </cfRule>
    <cfRule type="expression" dxfId="10" priority="2">
      <formula>$H$14&gt;=30</formula>
    </cfRule>
  </conditionalFormatting>
  <conditionalFormatting sqref="E43">
    <cfRule type="expression" dxfId="9" priority="3">
      <formula>$H$22&lt;=23</formula>
    </cfRule>
    <cfRule type="expression" dxfId="8" priority="4">
      <formula>$H$22&gt;23</formula>
    </cfRule>
  </conditionalFormatting>
  <conditionalFormatting sqref="E54">
    <cfRule type="expression" dxfId="7" priority="7">
      <formula>$H$22&lt;=23</formula>
    </cfRule>
    <cfRule type="expression" dxfId="6" priority="8">
      <formula>$H$22&gt;23</formula>
    </cfRule>
  </conditionalFormatting>
  <conditionalFormatting sqref="E62">
    <cfRule type="expression" dxfId="5" priority="5">
      <formula>$E$41&lt;=24</formula>
    </cfRule>
    <cfRule type="expression" dxfId="4" priority="6">
      <formula>$E$41&gt;24</formula>
    </cfRule>
  </conditionalFormatting>
  <conditionalFormatting sqref="E82">
    <cfRule type="expression" dxfId="3" priority="11">
      <formula>$E$41&lt;=24</formula>
    </cfRule>
    <cfRule type="expression" dxfId="2" priority="12">
      <formula>$E$41&gt;24</formula>
    </cfRule>
  </conditionalFormatting>
  <conditionalFormatting sqref="E96">
    <cfRule type="expression" dxfId="1" priority="9">
      <formula>$E$41&lt;=24</formula>
    </cfRule>
    <cfRule type="expression" dxfId="0" priority="10">
      <formula>$E$41&gt;24</formula>
    </cfRule>
  </conditionalFormatting>
  <pageMargins left="0.70866141732283472" right="0.70866141732283472" top="0.78740157480314965" bottom="0.7874015748031496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Antragsdaten</vt:lpstr>
      <vt:lpstr>Erst-Registratur</vt:lpstr>
      <vt:lpstr>1 - Mit berufl.Praxis</vt:lpstr>
      <vt:lpstr>2 - Ohne berufl.Praxis</vt:lpstr>
      <vt:lpstr>3 - fortlauf.Re-Zertifizierung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Hoffmann-Seidel</dc:creator>
  <cp:lastModifiedBy>Martina Hoffmann-Seidel</cp:lastModifiedBy>
  <dcterms:created xsi:type="dcterms:W3CDTF">2022-02-26T12:19:43Z</dcterms:created>
  <dcterms:modified xsi:type="dcterms:W3CDTF">2023-04-01T12:33:57Z</dcterms:modified>
</cp:coreProperties>
</file>